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LVC_odstraneni nanosu_6 VD\C_Podklady TDS\VZ_realizace - SFDI\Soupis praci\"/>
    </mc:Choice>
  </mc:AlternateContent>
  <bookViews>
    <workbookView xWindow="0" yWindow="0" windowWidth="38400" windowHeight="16980"/>
  </bookViews>
  <sheets>
    <sheet name="Rekapitulace stavby" sheetId="1" r:id="rId1"/>
    <sheet name="SO 01 - VD Hradištko - DPK" sheetId="2" r:id="rId2"/>
    <sheet name="SO 02 - VD Hradištko - HPK" sheetId="3" r:id="rId3"/>
    <sheet name="VON - Vedlejší a ostatní ..." sheetId="4" r:id="rId4"/>
  </sheets>
  <definedNames>
    <definedName name="_xlnm._FilterDatabase" localSheetId="1" hidden="1">'SO 01 - VD Hradištko - DPK'!$C$79:$K$93</definedName>
    <definedName name="_xlnm._FilterDatabase" localSheetId="2" hidden="1">'SO 02 - VD Hradištko - HPK'!$C$80:$K$92</definedName>
    <definedName name="_xlnm._FilterDatabase" localSheetId="3" hidden="1">'VON - Vedlejší a ostatní ...'!$C$83:$K$106</definedName>
    <definedName name="_xlnm.Print_Titles" localSheetId="0">'Rekapitulace stavby'!$52:$52</definedName>
    <definedName name="_xlnm.Print_Titles" localSheetId="1">'SO 01 - VD Hradištko - DPK'!$79:$79</definedName>
    <definedName name="_xlnm.Print_Titles" localSheetId="2">'SO 02 - VD Hradištko - HPK'!$80:$80</definedName>
    <definedName name="_xlnm.Print_Titles" localSheetId="3">'VON - Vedlejší a ostatní ...'!$83:$83</definedName>
    <definedName name="_xlnm.Print_Area" localSheetId="0">'Rekapitulace stavby'!$D$4:$AO$36,'Rekapitulace stavby'!$C$42:$AQ$58</definedName>
    <definedName name="_xlnm.Print_Area" localSheetId="1">'SO 01 - VD Hradištko - DPK'!$C$4:$J$39,'SO 01 - VD Hradištko - DPK'!$C$45:$J$61,'SO 01 - VD Hradištko - DPK'!$C$67:$K$93</definedName>
    <definedName name="_xlnm.Print_Area" localSheetId="2">'SO 02 - VD Hradištko - HPK'!$C$4:$J$39,'SO 02 - VD Hradištko - HPK'!$C$45:$J$62,'SO 02 - VD Hradištko - HPK'!$C$68:$K$92</definedName>
    <definedName name="_xlnm.Print_Area" localSheetId="3">'VON - Vedlejší a ostatní ...'!$C$4:$J$39,'VON - Vedlejší a ostatní ...'!$C$45:$J$65,'VON - Vedlejší a ostatní ...'!$C$71:$K$106</definedName>
  </definedNames>
  <calcPr calcId="162913" iterateCount="1"/>
</workbook>
</file>

<file path=xl/calcChain.xml><?xml version="1.0" encoding="utf-8"?>
<calcChain xmlns="http://schemas.openxmlformats.org/spreadsheetml/2006/main">
  <c r="AG58" i="1" l="1"/>
  <c r="J96" i="3"/>
  <c r="J95" i="3" s="1"/>
  <c r="AG62" i="1" s="1"/>
  <c r="J96" i="2"/>
  <c r="J95" i="2" s="1"/>
  <c r="AG61" i="1" s="1"/>
  <c r="L44" i="1"/>
  <c r="L45" i="1"/>
  <c r="L47" i="1"/>
  <c r="AM47" i="1"/>
  <c r="AG60" i="1" l="1"/>
  <c r="J37" i="4"/>
  <c r="J36" i="4"/>
  <c r="AY57" i="1"/>
  <c r="J35" i="4"/>
  <c r="AX57" i="1"/>
  <c r="BI104" i="4"/>
  <c r="BH104" i="4"/>
  <c r="BF104" i="4"/>
  <c r="BE104" i="4"/>
  <c r="T104" i="4"/>
  <c r="T103" i="4"/>
  <c r="R104" i="4"/>
  <c r="R103" i="4"/>
  <c r="P104" i="4"/>
  <c r="P103" i="4"/>
  <c r="BI101" i="4"/>
  <c r="BH101" i="4"/>
  <c r="BF101" i="4"/>
  <c r="BE101" i="4"/>
  <c r="T101" i="4"/>
  <c r="T100" i="4"/>
  <c r="R101" i="4"/>
  <c r="R100" i="4"/>
  <c r="P101" i="4"/>
  <c r="P100" i="4" s="1"/>
  <c r="BI97" i="4"/>
  <c r="BH97" i="4"/>
  <c r="BF97" i="4"/>
  <c r="BE97" i="4"/>
  <c r="T97" i="4"/>
  <c r="R97" i="4"/>
  <c r="P97" i="4"/>
  <c r="BI95" i="4"/>
  <c r="BH95" i="4"/>
  <c r="BF95" i="4"/>
  <c r="BE95" i="4"/>
  <c r="T95" i="4"/>
  <c r="R95" i="4"/>
  <c r="P95" i="4"/>
  <c r="BI93" i="4"/>
  <c r="BH93" i="4"/>
  <c r="BF93" i="4"/>
  <c r="BE93" i="4"/>
  <c r="T93" i="4"/>
  <c r="R93" i="4"/>
  <c r="P93" i="4"/>
  <c r="BI87" i="4"/>
  <c r="BH87" i="4"/>
  <c r="BF87" i="4"/>
  <c r="BE87" i="4"/>
  <c r="T87" i="4"/>
  <c r="T86" i="4"/>
  <c r="R87" i="4"/>
  <c r="R86" i="4"/>
  <c r="P87" i="4"/>
  <c r="P86" i="4"/>
  <c r="J80" i="4"/>
  <c r="F80" i="4"/>
  <c r="F78" i="4"/>
  <c r="E76" i="4"/>
  <c r="J54" i="4"/>
  <c r="F54" i="4"/>
  <c r="F52" i="4"/>
  <c r="E50" i="4"/>
  <c r="J18" i="4"/>
  <c r="E18" i="4"/>
  <c r="F81" i="4" s="1"/>
  <c r="J17" i="4"/>
  <c r="E7" i="4"/>
  <c r="E74" i="4" s="1"/>
  <c r="J37" i="3"/>
  <c r="J36" i="3"/>
  <c r="AY56" i="1"/>
  <c r="J35" i="3"/>
  <c r="AX56" i="1"/>
  <c r="BI90" i="3"/>
  <c r="BH90" i="3"/>
  <c r="BF90" i="3"/>
  <c r="BE90" i="3"/>
  <c r="T90" i="3"/>
  <c r="R90" i="3"/>
  <c r="P90" i="3"/>
  <c r="BI87" i="3"/>
  <c r="BH87" i="3"/>
  <c r="BF87" i="3"/>
  <c r="BE87" i="3"/>
  <c r="T87" i="3"/>
  <c r="R87" i="3"/>
  <c r="P87" i="3"/>
  <c r="BI84" i="3"/>
  <c r="BH84" i="3"/>
  <c r="BF84" i="3"/>
  <c r="BE84" i="3"/>
  <c r="T84" i="3"/>
  <c r="R84" i="3"/>
  <c r="P84" i="3"/>
  <c r="J78" i="3"/>
  <c r="J77" i="3"/>
  <c r="F77" i="3"/>
  <c r="F75" i="3"/>
  <c r="E73" i="3"/>
  <c r="J54" i="3"/>
  <c r="F54" i="3"/>
  <c r="F52" i="3"/>
  <c r="E50" i="3"/>
  <c r="J18" i="3"/>
  <c r="E18" i="3"/>
  <c r="F78" i="3" s="1"/>
  <c r="J17" i="3"/>
  <c r="J12" i="3"/>
  <c r="E7" i="3"/>
  <c r="E71" i="3" s="1"/>
  <c r="J37" i="2"/>
  <c r="J36" i="2"/>
  <c r="AY55" i="1"/>
  <c r="J35" i="2"/>
  <c r="AX55" i="1"/>
  <c r="BI91" i="2"/>
  <c r="BH91" i="2"/>
  <c r="BF91" i="2"/>
  <c r="BE91" i="2"/>
  <c r="T91" i="2"/>
  <c r="R91" i="2"/>
  <c r="P91" i="2"/>
  <c r="BI88" i="2"/>
  <c r="BH88" i="2"/>
  <c r="BF88" i="2"/>
  <c r="BE88" i="2"/>
  <c r="T88" i="2"/>
  <c r="R88" i="2"/>
  <c r="P88" i="2"/>
  <c r="BI85" i="2"/>
  <c r="BH85" i="2"/>
  <c r="BF85" i="2"/>
  <c r="BE85" i="2"/>
  <c r="T85" i="2"/>
  <c r="R85" i="2"/>
  <c r="P85" i="2"/>
  <c r="BI82" i="2"/>
  <c r="BH82" i="2"/>
  <c r="BF82" i="2"/>
  <c r="BE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/>
  <c r="J17" i="2"/>
  <c r="J74" i="2"/>
  <c r="E7" i="2"/>
  <c r="E70" i="2"/>
  <c r="L50" i="1"/>
  <c r="AM50" i="1"/>
  <c r="AM49" i="1"/>
  <c r="L49" i="1"/>
  <c r="BK91" i="2"/>
  <c r="J91" i="2"/>
  <c r="BK88" i="2"/>
  <c r="J88" i="2"/>
  <c r="BK85" i="2"/>
  <c r="J85" i="2"/>
  <c r="BK82" i="2"/>
  <c r="J82" i="2"/>
  <c r="AS54" i="1"/>
  <c r="BK90" i="3"/>
  <c r="J90" i="3"/>
  <c r="BK87" i="3"/>
  <c r="J87" i="3"/>
  <c r="BK84" i="3"/>
  <c r="J84" i="3"/>
  <c r="BK104" i="4"/>
  <c r="J104" i="4"/>
  <c r="BK101" i="4"/>
  <c r="J101" i="4"/>
  <c r="BK97" i="4"/>
  <c r="J97" i="4"/>
  <c r="BK95" i="4"/>
  <c r="J95" i="4"/>
  <c r="BK93" i="4"/>
  <c r="J93" i="4"/>
  <c r="BK87" i="4"/>
  <c r="J87" i="4"/>
  <c r="BK81" i="2" l="1"/>
  <c r="J81" i="2" s="1"/>
  <c r="J60" i="2" s="1"/>
  <c r="P81" i="2"/>
  <c r="P80" i="2"/>
  <c r="AU55" i="1" s="1"/>
  <c r="R81" i="2"/>
  <c r="R80" i="2"/>
  <c r="T81" i="2"/>
  <c r="T80" i="2"/>
  <c r="BK83" i="3"/>
  <c r="J83" i="3" s="1"/>
  <c r="J61" i="3" s="1"/>
  <c r="P83" i="3"/>
  <c r="P82" i="3" s="1"/>
  <c r="P81" i="3" s="1"/>
  <c r="AU56" i="1" s="1"/>
  <c r="R83" i="3"/>
  <c r="R82" i="3" s="1"/>
  <c r="R81" i="3" s="1"/>
  <c r="T83" i="3"/>
  <c r="T82" i="3" s="1"/>
  <c r="T81" i="3" s="1"/>
  <c r="BK92" i="4"/>
  <c r="J92" i="4"/>
  <c r="J62" i="4"/>
  <c r="P92" i="4"/>
  <c r="P85" i="4"/>
  <c r="P84" i="4"/>
  <c r="AU57" i="1"/>
  <c r="R92" i="4"/>
  <c r="R85" i="4"/>
  <c r="R84" i="4" s="1"/>
  <c r="T92" i="4"/>
  <c r="T85" i="4"/>
  <c r="T84" i="4"/>
  <c r="BK86" i="4"/>
  <c r="J86" i="4"/>
  <c r="J61" i="4"/>
  <c r="BK100" i="4"/>
  <c r="J100" i="4"/>
  <c r="J63" i="4"/>
  <c r="BK103" i="4"/>
  <c r="J103" i="4"/>
  <c r="J64" i="4"/>
  <c r="E48" i="4"/>
  <c r="F55" i="4"/>
  <c r="BG87" i="4"/>
  <c r="BG93" i="4"/>
  <c r="BG95" i="4"/>
  <c r="BG97" i="4"/>
  <c r="BG101" i="4"/>
  <c r="BG104" i="4"/>
  <c r="E48" i="3"/>
  <c r="F55" i="3"/>
  <c r="BG84" i="3"/>
  <c r="BG87" i="3"/>
  <c r="BG90" i="3"/>
  <c r="E48" i="2"/>
  <c r="F55" i="2"/>
  <c r="BG82" i="2"/>
  <c r="BG85" i="2"/>
  <c r="BG88" i="2"/>
  <c r="BG91" i="2"/>
  <c r="F33" i="2"/>
  <c r="AZ55" i="1" s="1"/>
  <c r="J33" i="2"/>
  <c r="AV55" i="1" s="1"/>
  <c r="F34" i="2"/>
  <c r="BA55" i="1" s="1"/>
  <c r="J34" i="2"/>
  <c r="AW55" i="1" s="1"/>
  <c r="F36" i="2"/>
  <c r="BC55" i="1" s="1"/>
  <c r="F37" i="2"/>
  <c r="BD55" i="1" s="1"/>
  <c r="F33" i="3"/>
  <c r="AZ56" i="1" s="1"/>
  <c r="J33" i="3"/>
  <c r="AV56" i="1" s="1"/>
  <c r="F34" i="3"/>
  <c r="BA56" i="1" s="1"/>
  <c r="J34" i="3"/>
  <c r="AW56" i="1" s="1"/>
  <c r="F36" i="3"/>
  <c r="BC56" i="1" s="1"/>
  <c r="F37" i="3"/>
  <c r="BD56" i="1" s="1"/>
  <c r="F33" i="4"/>
  <c r="AZ57" i="1" s="1"/>
  <c r="J33" i="4"/>
  <c r="AV57" i="1"/>
  <c r="F34" i="4"/>
  <c r="BA57" i="1" s="1"/>
  <c r="J34" i="4"/>
  <c r="AW57" i="1"/>
  <c r="F36" i="4"/>
  <c r="BC57" i="1"/>
  <c r="F37" i="4"/>
  <c r="BD57" i="1" s="1"/>
  <c r="BK80" i="2" l="1"/>
  <c r="J80" i="2" s="1"/>
  <c r="BK82" i="3"/>
  <c r="J82" i="3" s="1"/>
  <c r="J60" i="3" s="1"/>
  <c r="BK85" i="4"/>
  <c r="J85" i="4" s="1"/>
  <c r="J60" i="4" s="1"/>
  <c r="AU54" i="1"/>
  <c r="AT55" i="1"/>
  <c r="F35" i="2"/>
  <c r="BB55" i="1" s="1"/>
  <c r="AT56" i="1"/>
  <c r="F35" i="3"/>
  <c r="BB56" i="1" s="1"/>
  <c r="AT57" i="1"/>
  <c r="F35" i="4"/>
  <c r="BB57" i="1" s="1"/>
  <c r="BD54" i="1"/>
  <c r="W33" i="1" s="1"/>
  <c r="BC54" i="1"/>
  <c r="W32" i="1" s="1"/>
  <c r="BA54" i="1"/>
  <c r="W30" i="1" s="1"/>
  <c r="AZ54" i="1"/>
  <c r="W29" i="1" s="1"/>
  <c r="J59" i="2" l="1"/>
  <c r="AG56" i="1"/>
  <c r="BK81" i="3"/>
  <c r="J81" i="3"/>
  <c r="AG57" i="1" s="1"/>
  <c r="J59" i="3"/>
  <c r="BK84" i="4"/>
  <c r="J84" i="4"/>
  <c r="J59" i="4"/>
  <c r="J30" i="2"/>
  <c r="J39" i="2" s="1"/>
  <c r="BB54" i="1"/>
  <c r="W31" i="1" s="1"/>
  <c r="AY54" i="1"/>
  <c r="AW54" i="1"/>
  <c r="AK30" i="1" s="1"/>
  <c r="AV54" i="1"/>
  <c r="AK29" i="1" s="1"/>
  <c r="AG55" i="1" l="1"/>
  <c r="AI54" i="1" s="1"/>
  <c r="J30" i="4"/>
  <c r="J30" i="3"/>
  <c r="J39" i="3" s="1"/>
  <c r="AT54" i="1"/>
  <c r="AX54" i="1"/>
  <c r="J39" i="4" l="1"/>
  <c r="AK26" i="1"/>
  <c r="AK35" i="1" s="1"/>
</calcChain>
</file>

<file path=xl/sharedStrings.xml><?xml version="1.0" encoding="utf-8"?>
<sst xmlns="http://schemas.openxmlformats.org/spreadsheetml/2006/main" count="938" uniqueCount="199">
  <si>
    <t>Export Komplet</t>
  </si>
  <si>
    <t>VZ</t>
  </si>
  <si>
    <t>2.0</t>
  </si>
  <si>
    <t>ZAMOK</t>
  </si>
  <si>
    <t>False</t>
  </si>
  <si>
    <t>{4412fe7a-bc8d-43f5-afa7-f19d468de26b}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</si>
  <si>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</si>
  <si>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</si>
  <si>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</si>
  <si>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</si>
  <si>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</si>
  <si>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</si>
  <si>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</si>
  <si>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</si>
  <si>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139241002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</si>
  <si>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</si>
  <si>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</si>
  <si>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Hradištko, odstranění nánosů pro obnovení plavby</t>
  </si>
  <si>
    <t>KSO:</t>
  </si>
  <si>
    <t/>
  </si>
  <si>
    <t>CC-CZ:</t>
  </si>
  <si>
    <t>Místo:</t>
  </si>
  <si>
    <t>VD Brandýs nad Labem</t>
  </si>
  <si>
    <t>Datum:</t>
  </si>
  <si>
    <t>Zadavatel:</t>
  </si>
  <si>
    <t>IČ:</t>
  </si>
  <si>
    <t>70890005</t>
  </si>
  <si>
    <t>Povodí Labe, státní podnik</t>
  </si>
  <si>
    <t>DIČ:</t>
  </si>
  <si>
    <t>CZ70890005</t>
  </si>
  <si>
    <t>Uchazeč:</t>
  </si>
  <si>
    <t>Vyplň údaj</t>
  </si>
  <si>
    <t>Projektant: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</si>
  <si>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</si>
  <si>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</si>
  <si>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</si>
  <si>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</si>
  <si>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</si>
  <si>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</si>
  <si>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</si>
  <si>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</si>
  <si>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</si>
  <si>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</si>
  <si>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</si>
  <si>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</si>
  <si>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</si>
  <si>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</si>
  <si>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</si>
  <si>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</si>
  <si>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</si>
  <si>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</si>
  <si>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</si>
  <si>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</si>
  <si>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</si>
  <si>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</si>
  <si>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</si>
  <si>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</si>
  <si>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</si>
  <si>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</si>
  <si>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</si>
  <si>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</si>
  <si>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</si>
  <si>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</si>
  <si>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</si>
  <si>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</si>
  <si>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</si>
  <si>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</si>
  <si>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</si>
  <si>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</si>
  <si>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</si>
  <si>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</si>
  <si>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</si>
  <si>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</si>
  <si>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</si>
  <si>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</si>
  <si>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</si>
  <si>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VD Hradištko - DPK</t>
  </si>
  <si>
    <t>1</t>
  </si>
  <si>
    <t>{d62a4295-2b9d-43de-8120-0fb749312c63}</t>
  </si>
  <si>
    <t>833</t>
  </si>
  <si>
    <t>2</t>
  </si>
  <si>
    <t>SO 02</t>
  </si>
  <si>
    <t>VD Hradištko - HPK</t>
  </si>
  <si>
    <t>{c2d175dd-471e-480e-9a87-fa063540a8e8}</t>
  </si>
  <si>
    <t>VON</t>
  </si>
  <si>
    <t>Vedlejší a ostatní náklady</t>
  </si>
  <si>
    <t>{d7af7f6d-920d-421c-be4d-5181c932b516}</t>
  </si>
  <si>
    <t>833 35</t>
  </si>
  <si>
    <t>KRYCÍ LIST SOUPISU PRACÍ</t>
  </si>
  <si>
    <t>Objekt:</t>
  </si>
  <si>
    <t>SO 01 - VD Hradištko - DPK</t>
  </si>
  <si>
    <t>Labe</t>
  </si>
  <si>
    <t>Povodí Labe, státní podnik, OIČ, Hradec Králové</t>
  </si>
  <si>
    <t>Ing. Eva Morkesová</t>
  </si>
  <si>
    <t>Soupis prací je sestaven s využitím Cenové soustavy ÚRS 2024/I.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</si>
  <si>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REKAPITULACE ČLENĚNÍ SOUPISU PRACÍ</t>
  </si>
  <si>
    <t>Kód dílu - Popis</t>
  </si>
  <si>
    <t>Cena celkem [CZK]</t>
  </si>
  <si>
    <t>-1</t>
  </si>
  <si>
    <t>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</si>
  <si>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</si>
  <si>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</si>
  <si>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</si>
  <si>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</si>
  <si>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</si>
  <si>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</si>
  <si>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</si>
  <si>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</si>
  <si>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</si>
  <si>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</si>
  <si>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</si>
  <si>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</si>
  <si>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</si>
  <si>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</si>
  <si>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</si>
  <si>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</si>
  <si>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127253115R</t>
  </si>
  <si>
    <t>Vykopávky pod vodou s vodorovným přemístěním výkopku a jeho složením v hloubce do 6 m pod projektem stanovenou pracovní hladinou vody v hornině třídy těžitelnosti I skupiny 1 až 3</t>
  </si>
  <si>
    <t>m3</t>
  </si>
  <si>
    <t>4</t>
  </si>
  <si>
    <t>-465893909</t>
  </si>
  <si>
    <t>VV</t>
  </si>
  <si>
    <t>přesunutí nánosů mechanizací z plavební dráhy do depresí v rámci dolního plavebního kanálu VD (zasypání výmolů ve dně)</t>
  </si>
  <si>
    <t>127751112</t>
  </si>
  <si>
    <t>Vykopávky pod vodou strojně na hloubku do 5 m pod projektem stanovenou hladinou vody v horninách třídy těžitelnosti I a II skupiny 1 až 4</t>
  </si>
  <si>
    <t>-1305929919</t>
  </si>
  <si>
    <t>vytěžení materiálu ze dna koryta (odpočet materiálu do depresí)</t>
  </si>
  <si>
    <t>3</t>
  </si>
  <si>
    <t>17120123R20</t>
  </si>
  <si>
    <t>Přemístění vytěženého materiálu po vodě včetně vyložení na břeh, ev. přeložení na auto, dopravy k meziskládce, uložení a případného poplatku za uložení na meziskládce pro vysáknutí</t>
  </si>
  <si>
    <t>-1524162389</t>
  </si>
  <si>
    <t>odvoz vytěženého materiálu na meziskládku</t>
  </si>
  <si>
    <t>1712012R6</t>
  </si>
  <si>
    <t>Likvidace zeminy a kamení včetně naložení, dopravy, uložení a případného poplatku za uložení</t>
  </si>
  <si>
    <t>-854682997</t>
  </si>
  <si>
    <t xml:space="preserve">likvidace v souladu se zákonem č. 541/2020 Sb., o odpadech a jeho prováděcími předpisy </t>
  </si>
  <si>
    <t>SO 02 - VD Hradištko - HPK</t>
  </si>
  <si>
    <t>215</t>
  </si>
  <si>
    <t>HSV - Práce a dodávky HSV</t>
  </si>
  <si>
    <t xml:space="preserve">    1 - Zemní práce</t>
  </si>
  <si>
    <t>HSV</t>
  </si>
  <si>
    <t>Práce a dodávky HSV</t>
  </si>
  <si>
    <t>-1568464008</t>
  </si>
  <si>
    <t>vytěžení materiálu ze dna koryta</t>
  </si>
  <si>
    <t>-1271082044</t>
  </si>
  <si>
    <t>-1839361694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</si>
  <si>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</si>
  <si>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</si>
  <si>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</si>
  <si>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</si>
  <si>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</si>
  <si>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</si>
  <si>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</si>
  <si>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</si>
  <si>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</si>
  <si>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</si>
  <si>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0001R</t>
  </si>
  <si>
    <t>Zajištění kompletního zařízení staveniště</t>
  </si>
  <si>
    <t>soubor</t>
  </si>
  <si>
    <t>1024</t>
  </si>
  <si>
    <t>-1436642057</t>
  </si>
  <si>
    <t>- kompletní zařízení staveniště - nezbytné zázemí bude zřízeno na příslušných plavidlech stavby, zařízení staveniště v místě mezideponie, atd.</t>
  </si>
  <si>
    <t>- provedení opatření proti znečištění ropnými látkami a jinými podobnými produkty</t>
  </si>
  <si>
    <t>provedení takových opatření, aby nebyly překročeny limity prašnosti a hlučnosti dané obecně závaznou vyhláškou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</si>
  <si>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</si>
  <si>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</si>
  <si>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</si>
  <si>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</si>
  <si>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</si>
  <si>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-1622423716</t>
  </si>
  <si>
    <t>0221</t>
  </si>
  <si>
    <t>Zpracování povodňového plánu stavby dle §71 zákona č. 254/2001 Sb. včetně zajištění schválení příslušnými orgány správy a Povodím Labe, státní podnik</t>
  </si>
  <si>
    <t>-1610234674</t>
  </si>
  <si>
    <t>023</t>
  </si>
  <si>
    <t>Vypracování projektu skutečného provedení díla</t>
  </si>
  <si>
    <t>1821954165</t>
  </si>
  <si>
    <t>03</t>
  </si>
  <si>
    <t>Geodetické práce a vytýčení - ostatní náklady</t>
  </si>
  <si>
    <t>5</t>
  </si>
  <si>
    <t>035</t>
  </si>
  <si>
    <t>Zajištění veškerých geodetických prací souvisejících s realizací díla</t>
  </si>
  <si>
    <t>262144</t>
  </si>
  <si>
    <t>-792319310</t>
  </si>
  <si>
    <t>09</t>
  </si>
  <si>
    <t>Ostatní náklady</t>
  </si>
  <si>
    <t>6</t>
  </si>
  <si>
    <t>0009R</t>
  </si>
  <si>
    <t>Zajištění ekologicko-biologického dozoru po dobu stavby</t>
  </si>
  <si>
    <t>-1647721198</t>
  </si>
  <si>
    <t>monitoring organismů, odborný záchrannný transfer rostlin a živočichů v rámci lokality</t>
  </si>
  <si>
    <t>Celkové náklady</t>
  </si>
  <si>
    <t>Stavební náklady celkem</t>
  </si>
  <si>
    <t>Výzisk celkem</t>
  </si>
  <si>
    <t>V případě likvidace sedimentu jako odpadu v souladu s legislativou uchazeč uvede jednotkovou cenu v položce č. 4. 
Pokud bude sediment odkoupen jako říční materiál, vyplní uchazeč místo toho položku č. 5. Současné vyplnění obou položek není přípustné.</t>
  </si>
  <si>
    <t>R</t>
  </si>
  <si>
    <t>Odkup vyzískaného říčního materiálu</t>
  </si>
  <si>
    <t>V případě likvidace sedimentu jako odpadu v souladu s legislativou uchazeč uvede jednotkovou cenu v položce č. 3. 
Pokud bude sediment odkoupen jako říční materiál, vyplní uchazeč místo toho položku č. 4. Současné vyplnění obou položek není přípustné.</t>
  </si>
  <si>
    <t>4400-500</t>
  </si>
  <si>
    <t>2 paré v tištěné podobě + 1 x v elektronické formě ve formátu PDF (textová část a fotodokumentace)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</si>
</sst>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6"/>
      <color rgb="FF960000"/>
      <name val="Arial CE"/>
    </font>
    <font>
      <sz val="16"/>
      <name val="Arial CE"/>
    </font>
    <font>
      <sz val="18"/>
      <color theme="10"/>
      <name val="Wingdings 2"/>
      <family val="1"/>
      <charset val="2"/>
    </font>
    <font>
      <b/>
      <sz val="11"/>
      <color rgb="FFFF0000"/>
      <name val="Arial CE"/>
      <charset val="238"/>
    </font>
    <font>
      <sz val="9"/>
      <color rgb="FF50505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/>
      <top style="thin">
        <color rgb="FF000000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 style="hair">
        <color rgb="FF969696"/>
      </left>
      <right style="thick">
        <color rgb="FFFF0000"/>
      </right>
      <top style="hair">
        <color rgb="FF969696"/>
      </top>
      <bottom style="hair">
        <color rgb="FF969696"/>
      </bottom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/>
    </xf>
    <xf numFmtId="0" fontId="35" fillId="0" borderId="0" xfId="1" applyFont="1" applyAlignment="1">
      <alignment horizontal="center" vertical="center"/>
    </xf>
    <xf numFmtId="0" fontId="9" fillId="0" borderId="24" xfId="0" applyFont="1" applyBorder="1" applyAlignment="1" applyProtection="1">
      <alignment vertical="center"/>
    </xf>
    <xf numFmtId="0" fontId="9" fillId="0" borderId="26" xfId="0" applyFont="1" applyBorder="1" applyAlignment="1" applyProtection="1">
      <alignment vertical="center"/>
    </xf>
    <xf numFmtId="0" fontId="22" fillId="0" borderId="27" xfId="0" applyFont="1" applyBorder="1" applyAlignment="1" applyProtection="1">
      <alignment horizontal="left" vertical="center"/>
    </xf>
    <xf numFmtId="0" fontId="0" fillId="0" borderId="27" xfId="0" applyFont="1" applyBorder="1" applyAlignment="1" applyProtection="1">
      <alignment vertical="center"/>
    </xf>
    <xf numFmtId="4" fontId="22" fillId="0" borderId="27" xfId="0" applyNumberFormat="1" applyFont="1" applyBorder="1" applyAlignment="1" applyProtection="1"/>
    <xf numFmtId="0" fontId="9" fillId="0" borderId="28" xfId="0" applyFont="1" applyBorder="1" applyAlignment="1" applyProtection="1">
      <alignment vertical="center"/>
    </xf>
    <xf numFmtId="0" fontId="37" fillId="0" borderId="0" xfId="0" applyFont="1" applyAlignment="1">
      <alignment vertical="center"/>
    </xf>
    <xf numFmtId="0" fontId="37" fillId="0" borderId="29" xfId="0" applyFont="1" applyBorder="1" applyAlignment="1" applyProtection="1">
      <alignment vertical="center"/>
    </xf>
    <xf numFmtId="0" fontId="20" fillId="0" borderId="30" xfId="0" applyFont="1" applyBorder="1" applyAlignment="1" applyProtection="1">
      <alignment horizontal="left" vertical="center" wrapText="1"/>
    </xf>
    <xf numFmtId="0" fontId="9" fillId="0" borderId="29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vertical="center"/>
    </xf>
    <xf numFmtId="0" fontId="31" fillId="0" borderId="1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vertical="center"/>
      <protection locked="0"/>
    </xf>
    <xf numFmtId="0" fontId="9" fillId="0" borderId="31" xfId="0" applyFont="1" applyBorder="1" applyAlignment="1" applyProtection="1">
      <alignment vertical="center"/>
    </xf>
    <xf numFmtId="0" fontId="9" fillId="0" borderId="32" xfId="0" applyFont="1" applyBorder="1" applyAlignment="1" applyProtection="1">
      <alignment vertical="center"/>
    </xf>
    <xf numFmtId="0" fontId="9" fillId="0" borderId="33" xfId="0" applyFont="1" applyBorder="1" applyAlignment="1">
      <alignment vertical="center"/>
    </xf>
    <xf numFmtId="0" fontId="31" fillId="0" borderId="33" xfId="0" applyFont="1" applyBorder="1" applyAlignment="1" applyProtection="1">
      <alignment horizontal="left" vertical="center"/>
    </xf>
    <xf numFmtId="0" fontId="9" fillId="0" borderId="33" xfId="0" applyFont="1" applyBorder="1" applyAlignment="1" applyProtection="1">
      <alignment horizontal="left" vertical="center"/>
    </xf>
    <xf numFmtId="0" fontId="9" fillId="0" borderId="33" xfId="0" applyFont="1" applyBorder="1" applyAlignment="1" applyProtection="1">
      <alignment horizontal="left" vertical="center" wrapText="1"/>
    </xf>
    <xf numFmtId="0" fontId="9" fillId="0" borderId="33" xfId="0" applyFont="1" applyBorder="1" applyAlignment="1" applyProtection="1">
      <alignment vertical="center"/>
    </xf>
    <xf numFmtId="167" fontId="9" fillId="0" borderId="33" xfId="0" applyNumberFormat="1" applyFont="1" applyBorder="1" applyAlignment="1" applyProtection="1">
      <alignment vertical="center"/>
    </xf>
    <xf numFmtId="0" fontId="9" fillId="0" borderId="33" xfId="0" applyFont="1" applyBorder="1" applyAlignment="1" applyProtection="1">
      <alignment vertical="center"/>
      <protection locked="0"/>
    </xf>
    <xf numFmtId="0" fontId="9" fillId="0" borderId="34" xfId="0" applyFont="1" applyBorder="1" applyAlignment="1" applyProtection="1">
      <alignment vertical="center"/>
    </xf>
    <xf numFmtId="0" fontId="0" fillId="0" borderId="35" xfId="0" applyFont="1" applyBorder="1" applyAlignment="1">
      <alignment vertical="center"/>
    </xf>
    <xf numFmtId="0" fontId="0" fillId="0" borderId="35" xfId="0" applyBorder="1"/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4" fontId="4" fillId="3" borderId="9" xfId="0" applyNumberFormat="1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33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6" fillId="0" borderId="25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abSelected="1" topLeftCell="A31" workbookViewId="0">
      <selection activeCell="BG54" sqref="BG5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 x14ac:dyDescent="0.2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1" t="s">
        <v>14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1"/>
      <c r="AQ5" s="21"/>
      <c r="AR5" s="19"/>
      <c r="BE5" s="268" t="s">
        <v>15</v>
      </c>
      <c r="BS5" s="16" t="s">
        <v>6</v>
      </c>
    </row>
    <row r="6" spans="1:74" s="1" customFormat="1" ht="36.950000000000003" customHeight="1" x14ac:dyDescent="0.2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3" t="s">
        <v>17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1"/>
      <c r="AQ6" s="21"/>
      <c r="AR6" s="19"/>
      <c r="BE6" s="269"/>
      <c r="BS6" s="16" t="s">
        <v>6</v>
      </c>
    </row>
    <row r="7" spans="1:74" s="1" customFormat="1" ht="12" customHeight="1" x14ac:dyDescent="0.2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69"/>
      <c r="BS7" s="16" t="s">
        <v>6</v>
      </c>
    </row>
    <row r="8" spans="1:74" s="1" customFormat="1" ht="12" customHeight="1" x14ac:dyDescent="0.2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/>
      <c r="AO8" s="21"/>
      <c r="AP8" s="21"/>
      <c r="AQ8" s="21"/>
      <c r="AR8" s="19"/>
      <c r="BE8" s="269"/>
      <c r="BS8" s="16" t="s">
        <v>6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9"/>
      <c r="BS9" s="16" t="s">
        <v>6</v>
      </c>
    </row>
    <row r="10" spans="1:74" s="1" customFormat="1" ht="12" customHeight="1" x14ac:dyDescent="0.2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69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69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9"/>
      <c r="BS12" s="16" t="s">
        <v>6</v>
      </c>
    </row>
    <row r="13" spans="1:74" s="1" customFormat="1" ht="12" customHeight="1" x14ac:dyDescent="0.2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69"/>
      <c r="BS13" s="16" t="s">
        <v>6</v>
      </c>
    </row>
    <row r="14" spans="1:74" ht="12.75" x14ac:dyDescent="0.2">
      <c r="B14" s="20"/>
      <c r="C14" s="21"/>
      <c r="D14" s="21"/>
      <c r="E14" s="274" t="s">
        <v>31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69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9"/>
      <c r="BS15" s="16" t="s">
        <v>4</v>
      </c>
    </row>
    <row r="16" spans="1:74" s="1" customFormat="1" ht="12" customHeight="1" x14ac:dyDescent="0.2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26</v>
      </c>
      <c r="AO16" s="21"/>
      <c r="AP16" s="21"/>
      <c r="AQ16" s="21"/>
      <c r="AR16" s="19"/>
      <c r="BE16" s="269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29</v>
      </c>
      <c r="AO17" s="21"/>
      <c r="AP17" s="21"/>
      <c r="AQ17" s="21"/>
      <c r="AR17" s="19"/>
      <c r="BE17" s="269"/>
      <c r="BS17" s="16" t="s">
        <v>33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9"/>
      <c r="BS18" s="16" t="s">
        <v>6</v>
      </c>
    </row>
    <row r="19" spans="1:71" s="1" customFormat="1" ht="12" customHeight="1" x14ac:dyDescent="0.2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19</v>
      </c>
      <c r="AO19" s="21"/>
      <c r="AP19" s="21"/>
      <c r="AQ19" s="21"/>
      <c r="AR19" s="19"/>
      <c r="BE19" s="269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269"/>
      <c r="BS20" s="16" t="s">
        <v>4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9"/>
    </row>
    <row r="22" spans="1:71" s="1" customFormat="1" ht="12" customHeight="1" x14ac:dyDescent="0.2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9"/>
    </row>
    <row r="23" spans="1:71" s="1" customFormat="1" ht="16.5" customHeight="1" x14ac:dyDescent="0.2">
      <c r="B23" s="20"/>
      <c r="C23" s="21"/>
      <c r="D23" s="21"/>
      <c r="E23" s="276" t="s">
        <v>19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1"/>
      <c r="AP23" s="21"/>
      <c r="AQ23" s="21"/>
      <c r="AR23" s="19"/>
      <c r="BE23" s="269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9"/>
    </row>
    <row r="25" spans="1:71" s="1" customFormat="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9"/>
    </row>
    <row r="26" spans="1:71" s="2" customFormat="1" ht="25.9" customHeight="1" x14ac:dyDescent="0.2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7">
        <f>ROUND(AG54,2)</f>
        <v>0</v>
      </c>
      <c r="AL26" s="278"/>
      <c r="AM26" s="278"/>
      <c r="AN26" s="278"/>
      <c r="AO26" s="278"/>
      <c r="AP26" s="35"/>
      <c r="AQ26" s="35"/>
      <c r="AR26" s="38"/>
      <c r="BE26" s="269"/>
    </row>
    <row r="27" spans="1:71" s="2" customFormat="1" ht="6.95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9"/>
    </row>
    <row r="28" spans="1:71" s="2" customFormat="1" ht="12.75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9" t="s">
        <v>38</v>
      </c>
      <c r="M28" s="279"/>
      <c r="N28" s="279"/>
      <c r="O28" s="279"/>
      <c r="P28" s="279"/>
      <c r="Q28" s="35"/>
      <c r="R28" s="35"/>
      <c r="S28" s="35"/>
      <c r="T28" s="35"/>
      <c r="U28" s="35"/>
      <c r="V28" s="35"/>
      <c r="W28" s="279" t="s">
        <v>39</v>
      </c>
      <c r="X28" s="279"/>
      <c r="Y28" s="279"/>
      <c r="Z28" s="279"/>
      <c r="AA28" s="279"/>
      <c r="AB28" s="279"/>
      <c r="AC28" s="279"/>
      <c r="AD28" s="279"/>
      <c r="AE28" s="279"/>
      <c r="AF28" s="35"/>
      <c r="AG28" s="35"/>
      <c r="AH28" s="35"/>
      <c r="AI28" s="35"/>
      <c r="AJ28" s="35"/>
      <c r="AK28" s="279" t="s">
        <v>40</v>
      </c>
      <c r="AL28" s="279"/>
      <c r="AM28" s="279"/>
      <c r="AN28" s="279"/>
      <c r="AO28" s="279"/>
      <c r="AP28" s="35"/>
      <c r="AQ28" s="35"/>
      <c r="AR28" s="38"/>
      <c r="BE28" s="269"/>
    </row>
    <row r="29" spans="1:71" s="3" customFormat="1" ht="14.45" hidden="1" customHeight="1" x14ac:dyDescent="0.2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59">
        <v>0.21</v>
      </c>
      <c r="M29" s="258"/>
      <c r="N29" s="258"/>
      <c r="O29" s="258"/>
      <c r="P29" s="258"/>
      <c r="Q29" s="40"/>
      <c r="R29" s="40"/>
      <c r="S29" s="40"/>
      <c r="T29" s="40"/>
      <c r="U29" s="40"/>
      <c r="V29" s="40"/>
      <c r="W29" s="257">
        <f>ROUND(AZ54, 2)</f>
        <v>0</v>
      </c>
      <c r="X29" s="258"/>
      <c r="Y29" s="258"/>
      <c r="Z29" s="258"/>
      <c r="AA29" s="258"/>
      <c r="AB29" s="258"/>
      <c r="AC29" s="258"/>
      <c r="AD29" s="258"/>
      <c r="AE29" s="258"/>
      <c r="AF29" s="40"/>
      <c r="AG29" s="40"/>
      <c r="AH29" s="40"/>
      <c r="AI29" s="40"/>
      <c r="AJ29" s="40"/>
      <c r="AK29" s="257">
        <f>ROUND(AV54, 2)</f>
        <v>0</v>
      </c>
      <c r="AL29" s="258"/>
      <c r="AM29" s="258"/>
      <c r="AN29" s="258"/>
      <c r="AO29" s="258"/>
      <c r="AP29" s="40"/>
      <c r="AQ29" s="40"/>
      <c r="AR29" s="41"/>
      <c r="BE29" s="270"/>
    </row>
    <row r="30" spans="1:71" s="3" customFormat="1" ht="14.45" hidden="1" customHeight="1" x14ac:dyDescent="0.2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59">
        <v>0.12</v>
      </c>
      <c r="M30" s="258"/>
      <c r="N30" s="258"/>
      <c r="O30" s="258"/>
      <c r="P30" s="258"/>
      <c r="Q30" s="40"/>
      <c r="R30" s="40"/>
      <c r="S30" s="40"/>
      <c r="T30" s="40"/>
      <c r="U30" s="40"/>
      <c r="V30" s="40"/>
      <c r="W30" s="257">
        <f>ROUND(BA54, 2)</f>
        <v>0</v>
      </c>
      <c r="X30" s="258"/>
      <c r="Y30" s="258"/>
      <c r="Z30" s="258"/>
      <c r="AA30" s="258"/>
      <c r="AB30" s="258"/>
      <c r="AC30" s="258"/>
      <c r="AD30" s="258"/>
      <c r="AE30" s="258"/>
      <c r="AF30" s="40"/>
      <c r="AG30" s="40"/>
      <c r="AH30" s="40"/>
      <c r="AI30" s="40"/>
      <c r="AJ30" s="40"/>
      <c r="AK30" s="257">
        <f>ROUND(AW54, 2)</f>
        <v>0</v>
      </c>
      <c r="AL30" s="258"/>
      <c r="AM30" s="258"/>
      <c r="AN30" s="258"/>
      <c r="AO30" s="258"/>
      <c r="AP30" s="40"/>
      <c r="AQ30" s="40"/>
      <c r="AR30" s="41"/>
      <c r="BE30" s="270"/>
    </row>
    <row r="31" spans="1:71" s="3" customFormat="1" ht="14.45" customHeight="1" x14ac:dyDescent="0.2">
      <c r="B31" s="39"/>
      <c r="C31" s="40"/>
      <c r="D31" s="42" t="s">
        <v>41</v>
      </c>
      <c r="E31" s="40"/>
      <c r="F31" s="28" t="s">
        <v>44</v>
      </c>
      <c r="G31" s="40"/>
      <c r="H31" s="40"/>
      <c r="I31" s="40"/>
      <c r="J31" s="40"/>
      <c r="K31" s="40"/>
      <c r="L31" s="259">
        <v>0.21</v>
      </c>
      <c r="M31" s="258"/>
      <c r="N31" s="258"/>
      <c r="O31" s="258"/>
      <c r="P31" s="258"/>
      <c r="Q31" s="40"/>
      <c r="R31" s="40"/>
      <c r="S31" s="40"/>
      <c r="T31" s="40"/>
      <c r="U31" s="40"/>
      <c r="V31" s="40"/>
      <c r="W31" s="257">
        <f>ROUND(BB54, 2)</f>
        <v>0</v>
      </c>
      <c r="X31" s="258"/>
      <c r="Y31" s="258"/>
      <c r="Z31" s="258"/>
      <c r="AA31" s="258"/>
      <c r="AB31" s="258"/>
      <c r="AC31" s="258"/>
      <c r="AD31" s="258"/>
      <c r="AE31" s="258"/>
      <c r="AF31" s="40"/>
      <c r="AG31" s="40"/>
      <c r="AH31" s="40"/>
      <c r="AI31" s="40"/>
      <c r="AJ31" s="40"/>
      <c r="AK31" s="257">
        <v>0</v>
      </c>
      <c r="AL31" s="258"/>
      <c r="AM31" s="258"/>
      <c r="AN31" s="258"/>
      <c r="AO31" s="258"/>
      <c r="AP31" s="40"/>
      <c r="AQ31" s="40"/>
      <c r="AR31" s="41"/>
      <c r="BE31" s="270"/>
    </row>
    <row r="32" spans="1:71" s="3" customFormat="1" ht="14.45" customHeight="1" x14ac:dyDescent="0.2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59">
        <v>0.12</v>
      </c>
      <c r="M32" s="258"/>
      <c r="N32" s="258"/>
      <c r="O32" s="258"/>
      <c r="P32" s="258"/>
      <c r="Q32" s="40"/>
      <c r="R32" s="40"/>
      <c r="S32" s="40"/>
      <c r="T32" s="40"/>
      <c r="U32" s="40"/>
      <c r="V32" s="40"/>
      <c r="W32" s="257">
        <f>ROUND(BC54, 2)</f>
        <v>0</v>
      </c>
      <c r="X32" s="258"/>
      <c r="Y32" s="258"/>
      <c r="Z32" s="258"/>
      <c r="AA32" s="258"/>
      <c r="AB32" s="258"/>
      <c r="AC32" s="258"/>
      <c r="AD32" s="258"/>
      <c r="AE32" s="258"/>
      <c r="AF32" s="40"/>
      <c r="AG32" s="40"/>
      <c r="AH32" s="40"/>
      <c r="AI32" s="40"/>
      <c r="AJ32" s="40"/>
      <c r="AK32" s="257">
        <v>0</v>
      </c>
      <c r="AL32" s="258"/>
      <c r="AM32" s="258"/>
      <c r="AN32" s="258"/>
      <c r="AO32" s="258"/>
      <c r="AP32" s="40"/>
      <c r="AQ32" s="40"/>
      <c r="AR32" s="41"/>
      <c r="BE32" s="270"/>
    </row>
    <row r="33" spans="1:57" s="3" customFormat="1" ht="14.45" hidden="1" customHeight="1" x14ac:dyDescent="0.2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59">
        <v>0</v>
      </c>
      <c r="M33" s="258"/>
      <c r="N33" s="258"/>
      <c r="O33" s="258"/>
      <c r="P33" s="258"/>
      <c r="Q33" s="40"/>
      <c r="R33" s="40"/>
      <c r="S33" s="40"/>
      <c r="T33" s="40"/>
      <c r="U33" s="40"/>
      <c r="V33" s="40"/>
      <c r="W33" s="257">
        <f>ROUND(BD54, 2)</f>
        <v>0</v>
      </c>
      <c r="X33" s="258"/>
      <c r="Y33" s="258"/>
      <c r="Z33" s="258"/>
      <c r="AA33" s="258"/>
      <c r="AB33" s="258"/>
      <c r="AC33" s="258"/>
      <c r="AD33" s="258"/>
      <c r="AE33" s="258"/>
      <c r="AF33" s="40"/>
      <c r="AG33" s="40"/>
      <c r="AH33" s="40"/>
      <c r="AI33" s="40"/>
      <c r="AJ33" s="40"/>
      <c r="AK33" s="257">
        <v>0</v>
      </c>
      <c r="AL33" s="258"/>
      <c r="AM33" s="258"/>
      <c r="AN33" s="258"/>
      <c r="AO33" s="258"/>
      <c r="AP33" s="40"/>
      <c r="AQ33" s="40"/>
      <c r="AR33" s="41"/>
    </row>
    <row r="34" spans="1:57" s="2" customFormat="1" ht="6.95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 x14ac:dyDescent="0.2">
      <c r="A35" s="33"/>
      <c r="B35" s="34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60" t="s">
        <v>49</v>
      </c>
      <c r="Y35" s="260"/>
      <c r="Z35" s="260"/>
      <c r="AA35" s="260"/>
      <c r="AB35" s="260"/>
      <c r="AC35" s="45"/>
      <c r="AD35" s="45"/>
      <c r="AE35" s="45"/>
      <c r="AF35" s="45"/>
      <c r="AG35" s="45"/>
      <c r="AH35" s="45"/>
      <c r="AI35" s="45"/>
      <c r="AJ35" s="45"/>
      <c r="AK35" s="261">
        <f>SUM(AK26:AK33)</f>
        <v>0</v>
      </c>
      <c r="AL35" s="261"/>
      <c r="AM35" s="261"/>
      <c r="AN35" s="261"/>
      <c r="AO35" s="262"/>
      <c r="AP35" s="43"/>
      <c r="AQ35" s="43"/>
      <c r="AR35" s="38"/>
      <c r="BE35" s="33"/>
    </row>
    <row r="36" spans="1:57" s="2" customFormat="1" ht="6.95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 x14ac:dyDescent="0.2">
      <c r="A37" s="33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8"/>
      <c r="BE37" s="33"/>
    </row>
    <row r="41" spans="1:57" s="2" customFormat="1" ht="6.95" customHeight="1" x14ac:dyDescent="0.2">
      <c r="A41" s="33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8"/>
      <c r="BE41" s="33"/>
    </row>
    <row r="42" spans="1:57" s="2" customFormat="1" ht="24.95" customHeight="1" x14ac:dyDescent="0.2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 x14ac:dyDescent="0.2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 x14ac:dyDescent="0.2">
      <c r="B44" s="51"/>
      <c r="C44" s="28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139241002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 x14ac:dyDescent="0.2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47" t="str">
        <f>K6</f>
        <v>VD Hradištko, odstranění nánosů pro obnovení plavby</v>
      </c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/>
      <c r="AF45" s="247"/>
      <c r="AG45" s="247"/>
      <c r="AH45" s="247"/>
      <c r="AI45" s="247"/>
      <c r="AJ45" s="247"/>
      <c r="AK45" s="247"/>
      <c r="AL45" s="247"/>
      <c r="AM45" s="247"/>
      <c r="AN45" s="247"/>
      <c r="AO45" s="247"/>
      <c r="AP45" s="56"/>
      <c r="AQ45" s="56"/>
      <c r="AR45" s="57"/>
    </row>
    <row r="46" spans="1:57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 x14ac:dyDescent="0.2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8" t="str">
        <f>IF(K8="","",K8)</f>
        <v>VD Brandýs nad Labem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48" t="str">
        <f>IF(AN8= "","",AN8)</f>
        <v/>
      </c>
      <c r="AN47" s="248"/>
      <c r="AO47" s="35"/>
      <c r="AP47" s="35"/>
      <c r="AQ47" s="35"/>
      <c r="AR47" s="38"/>
      <c r="BE47" s="33"/>
    </row>
    <row r="48" spans="1:57" s="2" customFormat="1" ht="6.95" customHeight="1" x14ac:dyDescent="0.2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 x14ac:dyDescent="0.2">
      <c r="A49" s="33"/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52" t="str">
        <f>IF(E11= "","",E11)</f>
        <v>Povodí Labe, státní podnik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249" t="str">
        <f>IF(E17="","",E17)</f>
        <v>Povodí Labe, státní podnik</v>
      </c>
      <c r="AN49" s="250"/>
      <c r="AO49" s="250"/>
      <c r="AP49" s="250"/>
      <c r="AQ49" s="35"/>
      <c r="AR49" s="38"/>
      <c r="AS49" s="251" t="s">
        <v>51</v>
      </c>
      <c r="AT49" s="252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3"/>
    </row>
    <row r="50" spans="1:91" s="2" customFormat="1" ht="15.2" customHeight="1" x14ac:dyDescent="0.2">
      <c r="A50" s="33"/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52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249" t="str">
        <f>IF(E20="","",E20)</f>
        <v xml:space="preserve"> </v>
      </c>
      <c r="AN50" s="250"/>
      <c r="AO50" s="250"/>
      <c r="AP50" s="250"/>
      <c r="AQ50" s="35"/>
      <c r="AR50" s="38"/>
      <c r="AS50" s="253"/>
      <c r="AT50" s="254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3"/>
    </row>
    <row r="51" spans="1:91" s="2" customFormat="1" ht="10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55"/>
      <c r="AT51" s="256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3"/>
    </row>
    <row r="52" spans="1:91" s="2" customFormat="1" ht="29.25" customHeight="1" x14ac:dyDescent="0.2">
      <c r="A52" s="33"/>
      <c r="B52" s="34"/>
      <c r="C52" s="263" t="s">
        <v>52</v>
      </c>
      <c r="D52" s="264"/>
      <c r="E52" s="264"/>
      <c r="F52" s="264"/>
      <c r="G52" s="264"/>
      <c r="H52" s="66"/>
      <c r="I52" s="265" t="s">
        <v>53</v>
      </c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6" t="s">
        <v>54</v>
      </c>
      <c r="AH52" s="264"/>
      <c r="AI52" s="264"/>
      <c r="AJ52" s="264"/>
      <c r="AK52" s="264"/>
      <c r="AL52" s="264"/>
      <c r="AM52" s="264"/>
      <c r="AN52" s="265"/>
      <c r="AO52" s="264"/>
      <c r="AP52" s="264"/>
      <c r="AQ52" s="67"/>
      <c r="AR52" s="38"/>
      <c r="AS52" s="68" t="s">
        <v>56</v>
      </c>
      <c r="AT52" s="69" t="s">
        <v>57</v>
      </c>
      <c r="AU52" s="69" t="s">
        <v>58</v>
      </c>
      <c r="AV52" s="69" t="s">
        <v>59</v>
      </c>
      <c r="AW52" s="69" t="s">
        <v>60</v>
      </c>
      <c r="AX52" s="69" t="s">
        <v>61</v>
      </c>
      <c r="AY52" s="69" t="s">
        <v>62</v>
      </c>
      <c r="AZ52" s="69" t="s">
        <v>63</v>
      </c>
      <c r="BA52" s="69" t="s">
        <v>64</v>
      </c>
      <c r="BB52" s="69" t="s">
        <v>65</v>
      </c>
      <c r="BC52" s="69" t="s">
        <v>66</v>
      </c>
      <c r="BD52" s="70" t="s">
        <v>67</v>
      </c>
      <c r="BE52" s="33"/>
    </row>
    <row r="53" spans="1:91" s="2" customFormat="1" ht="10.9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3"/>
    </row>
    <row r="54" spans="1:91" s="6" customFormat="1" ht="32.450000000000003" customHeight="1" x14ac:dyDescent="0.2">
      <c r="A54" s="33"/>
      <c r="B54" s="34"/>
      <c r="C54" s="212" t="s">
        <v>190</v>
      </c>
      <c r="D54" s="213"/>
      <c r="E54" s="213"/>
      <c r="F54" s="213"/>
      <c r="G54" s="213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13"/>
      <c r="Y54" s="213"/>
      <c r="Z54" s="213"/>
      <c r="AA54" s="213"/>
      <c r="AB54" s="213"/>
      <c r="AC54" s="213"/>
      <c r="AD54" s="213"/>
      <c r="AE54" s="213"/>
      <c r="AF54" s="213"/>
      <c r="AG54" s="213"/>
      <c r="AH54" s="213"/>
      <c r="AI54" s="267">
        <f>AG55-AG60</f>
        <v>0</v>
      </c>
      <c r="AJ54" s="267"/>
      <c r="AK54" s="267"/>
      <c r="AL54" s="267"/>
      <c r="AM54" s="267"/>
      <c r="AN54" s="35"/>
      <c r="AO54" s="35"/>
      <c r="AP54" s="35"/>
      <c r="AQ54" s="35"/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69</v>
      </c>
      <c r="BT54" s="84" t="s">
        <v>70</v>
      </c>
      <c r="BU54" s="85" t="s">
        <v>71</v>
      </c>
      <c r="BV54" s="84" t="s">
        <v>72</v>
      </c>
      <c r="BW54" s="84" t="s">
        <v>5</v>
      </c>
      <c r="BX54" s="84" t="s">
        <v>73</v>
      </c>
      <c r="CL54" s="84" t="s">
        <v>19</v>
      </c>
    </row>
    <row r="55" spans="1:91" s="7" customFormat="1" ht="16.5" customHeight="1" x14ac:dyDescent="0.2">
      <c r="A55" s="6"/>
      <c r="B55" s="74"/>
      <c r="C55" s="75" t="s">
        <v>191</v>
      </c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244">
        <f>AG56+AG57+AG58</f>
        <v>0</v>
      </c>
      <c r="AH55" s="244"/>
      <c r="AI55" s="244"/>
      <c r="AJ55" s="244"/>
      <c r="AK55" s="244"/>
      <c r="AL55" s="244"/>
      <c r="AM55" s="244"/>
      <c r="AN55" s="245"/>
      <c r="AO55" s="245"/>
      <c r="AP55" s="245"/>
      <c r="AQ55" s="78"/>
      <c r="AR55" s="92"/>
      <c r="AS55" s="93">
        <v>0</v>
      </c>
      <c r="AT55" s="94">
        <f>ROUND(SUM(AV55:AW55),2)</f>
        <v>0</v>
      </c>
      <c r="AU55" s="95">
        <f>'SO 01 - VD Hradištko - DPK'!P80</f>
        <v>0</v>
      </c>
      <c r="AV55" s="94">
        <f>'SO 01 - VD Hradištko - DPK'!J33</f>
        <v>0</v>
      </c>
      <c r="AW55" s="94">
        <f>'SO 01 - VD Hradištko - DPK'!J34</f>
        <v>0</v>
      </c>
      <c r="AX55" s="94">
        <f>'SO 01 - VD Hradištko - DPK'!J35</f>
        <v>0</v>
      </c>
      <c r="AY55" s="94">
        <f>'SO 01 - VD Hradištko - DPK'!J36</f>
        <v>0</v>
      </c>
      <c r="AZ55" s="94">
        <f>'SO 01 - VD Hradištko - DPK'!F33</f>
        <v>0</v>
      </c>
      <c r="BA55" s="94">
        <f>'SO 01 - VD Hradištko - DPK'!F34</f>
        <v>0</v>
      </c>
      <c r="BB55" s="94">
        <f>'SO 01 - VD Hradištko - DPK'!F35</f>
        <v>0</v>
      </c>
      <c r="BC55" s="94">
        <f>'SO 01 - VD Hradištko - DPK'!F36</f>
        <v>0</v>
      </c>
      <c r="BD55" s="96">
        <f>'SO 01 - VD Hradištko - DPK'!F37</f>
        <v>0</v>
      </c>
      <c r="BT55" s="97" t="s">
        <v>77</v>
      </c>
      <c r="BV55" s="97" t="s">
        <v>72</v>
      </c>
      <c r="BW55" s="97" t="s">
        <v>78</v>
      </c>
      <c r="BX55" s="97" t="s">
        <v>5</v>
      </c>
      <c r="CL55" s="97" t="s">
        <v>79</v>
      </c>
      <c r="CM55" s="97" t="s">
        <v>80</v>
      </c>
    </row>
    <row r="56" spans="1:91" s="7" customFormat="1" ht="16.5" customHeight="1" x14ac:dyDescent="0.2">
      <c r="A56" s="214" t="s">
        <v>74</v>
      </c>
      <c r="B56" s="86"/>
      <c r="C56" s="87"/>
      <c r="D56" s="241" t="s">
        <v>75</v>
      </c>
      <c r="E56" s="241"/>
      <c r="F56" s="241"/>
      <c r="G56" s="241"/>
      <c r="H56" s="241"/>
      <c r="I56" s="89"/>
      <c r="J56" s="241" t="s">
        <v>76</v>
      </c>
      <c r="K56" s="241"/>
      <c r="L56" s="241"/>
      <c r="M56" s="241"/>
      <c r="N56" s="241"/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  <c r="AA56" s="241"/>
      <c r="AB56" s="241"/>
      <c r="AC56" s="241"/>
      <c r="AD56" s="241"/>
      <c r="AE56" s="241"/>
      <c r="AF56" s="241"/>
      <c r="AG56" s="242">
        <f>'SO 01 - VD Hradištko - DPK'!J80</f>
        <v>0</v>
      </c>
      <c r="AH56" s="243"/>
      <c r="AI56" s="243"/>
      <c r="AJ56" s="243"/>
      <c r="AK56" s="243"/>
      <c r="AL56" s="243"/>
      <c r="AM56" s="243"/>
      <c r="AN56" s="242"/>
      <c r="AO56" s="243"/>
      <c r="AP56" s="243"/>
      <c r="AQ56" s="91"/>
      <c r="AR56" s="92"/>
      <c r="AS56" s="93">
        <v>0</v>
      </c>
      <c r="AT56" s="94">
        <f>ROUND(SUM(AV56:AW56),2)</f>
        <v>0</v>
      </c>
      <c r="AU56" s="95">
        <f>'SO 02 - VD Hradištko - HPK'!P81</f>
        <v>0</v>
      </c>
      <c r="AV56" s="94">
        <f>'SO 02 - VD Hradištko - HPK'!J33</f>
        <v>0</v>
      </c>
      <c r="AW56" s="94">
        <f>'SO 02 - VD Hradištko - HPK'!J34</f>
        <v>0</v>
      </c>
      <c r="AX56" s="94">
        <f>'SO 02 - VD Hradištko - HPK'!J35</f>
        <v>0</v>
      </c>
      <c r="AY56" s="94">
        <f>'SO 02 - VD Hradištko - HPK'!J36</f>
        <v>0</v>
      </c>
      <c r="AZ56" s="94">
        <f>'SO 02 - VD Hradištko - HPK'!F33</f>
        <v>0</v>
      </c>
      <c r="BA56" s="94">
        <f>'SO 02 - VD Hradištko - HPK'!F34</f>
        <v>0</v>
      </c>
      <c r="BB56" s="94">
        <f>'SO 02 - VD Hradištko - HPK'!F35</f>
        <v>0</v>
      </c>
      <c r="BC56" s="94">
        <f>'SO 02 - VD Hradištko - HPK'!F36</f>
        <v>0</v>
      </c>
      <c r="BD56" s="96">
        <f>'SO 02 - VD Hradištko - HPK'!F37</f>
        <v>0</v>
      </c>
      <c r="BT56" s="97" t="s">
        <v>77</v>
      </c>
      <c r="BV56" s="97" t="s">
        <v>72</v>
      </c>
      <c r="BW56" s="97" t="s">
        <v>83</v>
      </c>
      <c r="BX56" s="97" t="s">
        <v>5</v>
      </c>
      <c r="CL56" s="97" t="s">
        <v>79</v>
      </c>
      <c r="CM56" s="97" t="s">
        <v>80</v>
      </c>
    </row>
    <row r="57" spans="1:91" s="7" customFormat="1" ht="16.5" customHeight="1" x14ac:dyDescent="0.2">
      <c r="A57" s="214" t="s">
        <v>74</v>
      </c>
      <c r="B57" s="86"/>
      <c r="C57" s="87"/>
      <c r="D57" s="241" t="s">
        <v>81</v>
      </c>
      <c r="E57" s="241"/>
      <c r="F57" s="241"/>
      <c r="G57" s="241"/>
      <c r="H57" s="241"/>
      <c r="I57" s="89"/>
      <c r="J57" s="241" t="s">
        <v>82</v>
      </c>
      <c r="K57" s="241"/>
      <c r="L57" s="241"/>
      <c r="M57" s="241"/>
      <c r="N57" s="241"/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  <c r="AA57" s="241"/>
      <c r="AB57" s="241"/>
      <c r="AC57" s="241"/>
      <c r="AD57" s="241"/>
      <c r="AE57" s="241"/>
      <c r="AF57" s="241"/>
      <c r="AG57" s="242">
        <f>'SO 02 - VD Hradištko - HPK'!J81</f>
        <v>0</v>
      </c>
      <c r="AH57" s="243"/>
      <c r="AI57" s="243"/>
      <c r="AJ57" s="243"/>
      <c r="AK57" s="243"/>
      <c r="AL57" s="243"/>
      <c r="AM57" s="243"/>
      <c r="AN57" s="242"/>
      <c r="AO57" s="243"/>
      <c r="AP57" s="243"/>
      <c r="AQ57" s="91"/>
      <c r="AR57" s="92"/>
      <c r="AS57" s="98">
        <v>0</v>
      </c>
      <c r="AT57" s="99">
        <f>ROUND(SUM(AV57:AW57),2)</f>
        <v>0</v>
      </c>
      <c r="AU57" s="100">
        <f>'VON - Vedlejší a ostatní ...'!P84</f>
        <v>0</v>
      </c>
      <c r="AV57" s="99">
        <f>'VON - Vedlejší a ostatní ...'!J33</f>
        <v>0</v>
      </c>
      <c r="AW57" s="99">
        <f>'VON - Vedlejší a ostatní ...'!J34</f>
        <v>0</v>
      </c>
      <c r="AX57" s="99">
        <f>'VON - Vedlejší a ostatní ...'!J35</f>
        <v>0</v>
      </c>
      <c r="AY57" s="99">
        <f>'VON - Vedlejší a ostatní ...'!J36</f>
        <v>0</v>
      </c>
      <c r="AZ57" s="99">
        <f>'VON - Vedlejší a ostatní ...'!F33</f>
        <v>0</v>
      </c>
      <c r="BA57" s="99">
        <f>'VON - Vedlejší a ostatní ...'!F34</f>
        <v>0</v>
      </c>
      <c r="BB57" s="99">
        <f>'VON - Vedlejší a ostatní ...'!F35</f>
        <v>0</v>
      </c>
      <c r="BC57" s="99">
        <f>'VON - Vedlejší a ostatní ...'!F36</f>
        <v>0</v>
      </c>
      <c r="BD57" s="101">
        <f>'VON - Vedlejší a ostatní ...'!F37</f>
        <v>0</v>
      </c>
      <c r="BT57" s="97" t="s">
        <v>77</v>
      </c>
      <c r="BV57" s="97" t="s">
        <v>72</v>
      </c>
      <c r="BW57" s="97" t="s">
        <v>86</v>
      </c>
      <c r="BX57" s="97" t="s">
        <v>5</v>
      </c>
      <c r="CL57" s="97" t="s">
        <v>87</v>
      </c>
      <c r="CM57" s="97" t="s">
        <v>80</v>
      </c>
    </row>
    <row r="58" spans="1:91" s="2" customFormat="1" ht="30" customHeight="1" x14ac:dyDescent="0.2">
      <c r="A58" s="214" t="s">
        <v>74</v>
      </c>
      <c r="B58" s="86"/>
      <c r="C58" s="87"/>
      <c r="D58" s="241" t="s">
        <v>84</v>
      </c>
      <c r="E58" s="241"/>
      <c r="F58" s="241"/>
      <c r="G58" s="241"/>
      <c r="H58" s="241"/>
      <c r="I58" s="89"/>
      <c r="J58" s="241" t="s">
        <v>85</v>
      </c>
      <c r="K58" s="241"/>
      <c r="L58" s="241"/>
      <c r="M58" s="241"/>
      <c r="N58" s="241"/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  <c r="AA58" s="241"/>
      <c r="AB58" s="241"/>
      <c r="AC58" s="241"/>
      <c r="AD58" s="241"/>
      <c r="AE58" s="241"/>
      <c r="AF58" s="241"/>
      <c r="AG58" s="242">
        <f>'VON - Vedlejší a ostatní ...'!J84</f>
        <v>0</v>
      </c>
      <c r="AH58" s="243"/>
      <c r="AI58" s="243"/>
      <c r="AJ58" s="243"/>
      <c r="AK58" s="243"/>
      <c r="AL58" s="243"/>
      <c r="AM58" s="243"/>
      <c r="AN58" s="242"/>
      <c r="AO58" s="243"/>
      <c r="AP58" s="243"/>
      <c r="AQ58" s="91"/>
      <c r="AR58" s="239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 x14ac:dyDescent="0.2">
      <c r="A59" s="214"/>
      <c r="B59" s="86"/>
      <c r="C59" s="87"/>
      <c r="D59" s="88"/>
      <c r="E59" s="88"/>
      <c r="F59" s="88"/>
      <c r="G59" s="88"/>
      <c r="H59" s="88"/>
      <c r="I59" s="89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90"/>
      <c r="AH59" s="89"/>
      <c r="AI59" s="89"/>
      <c r="AJ59" s="89"/>
      <c r="AK59" s="89"/>
      <c r="AL59" s="89"/>
      <c r="AM59" s="89"/>
      <c r="AN59" s="90"/>
      <c r="AO59" s="89"/>
      <c r="AP59" s="89"/>
      <c r="AQ59" s="91"/>
      <c r="AR59" s="239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ht="15" customHeight="1" x14ac:dyDescent="0.2">
      <c r="A60" s="214"/>
      <c r="B60" s="74"/>
      <c r="C60" s="75" t="s">
        <v>192</v>
      </c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244">
        <f>AG61+AG62</f>
        <v>0</v>
      </c>
      <c r="AH60" s="244"/>
      <c r="AI60" s="244"/>
      <c r="AJ60" s="244"/>
      <c r="AK60" s="244"/>
      <c r="AL60" s="244"/>
      <c r="AM60" s="244"/>
      <c r="AN60" s="245"/>
      <c r="AO60" s="245"/>
      <c r="AP60" s="245"/>
      <c r="AQ60" s="91"/>
      <c r="AR60" s="240"/>
    </row>
    <row r="61" spans="1:91" ht="15" customHeight="1" x14ac:dyDescent="0.2">
      <c r="A61" s="214"/>
      <c r="B61" s="86"/>
      <c r="C61" s="87"/>
      <c r="D61" s="241" t="s">
        <v>75</v>
      </c>
      <c r="E61" s="241"/>
      <c r="F61" s="241"/>
      <c r="G61" s="241"/>
      <c r="H61" s="241"/>
      <c r="I61" s="89"/>
      <c r="J61" s="241" t="s">
        <v>76</v>
      </c>
      <c r="K61" s="241"/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2">
        <f>'SO 01 - VD Hradištko - DPK'!J95</f>
        <v>0</v>
      </c>
      <c r="AH61" s="243"/>
      <c r="AI61" s="243"/>
      <c r="AJ61" s="243"/>
      <c r="AK61" s="243"/>
      <c r="AL61" s="243"/>
      <c r="AM61" s="243"/>
      <c r="AN61" s="242"/>
      <c r="AO61" s="243"/>
      <c r="AP61" s="243"/>
      <c r="AQ61" s="91"/>
      <c r="AR61" s="240"/>
    </row>
    <row r="62" spans="1:91" ht="15" customHeight="1" x14ac:dyDescent="0.2">
      <c r="A62" s="214"/>
      <c r="B62" s="86"/>
      <c r="C62" s="87"/>
      <c r="D62" s="241" t="s">
        <v>81</v>
      </c>
      <c r="E62" s="241"/>
      <c r="F62" s="241"/>
      <c r="G62" s="241"/>
      <c r="H62" s="241"/>
      <c r="I62" s="89"/>
      <c r="J62" s="241" t="s">
        <v>82</v>
      </c>
      <c r="K62" s="241"/>
      <c r="L62" s="24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1"/>
      <c r="Y62" s="241"/>
      <c r="Z62" s="241"/>
      <c r="AA62" s="241"/>
      <c r="AB62" s="241"/>
      <c r="AC62" s="241"/>
      <c r="AD62" s="241"/>
      <c r="AE62" s="241"/>
      <c r="AF62" s="241"/>
      <c r="AG62" s="242">
        <f>'SO 02 - VD Hradištko - HPK'!J95</f>
        <v>0</v>
      </c>
      <c r="AH62" s="243"/>
      <c r="AI62" s="243"/>
      <c r="AJ62" s="243"/>
      <c r="AK62" s="243"/>
      <c r="AL62" s="243"/>
      <c r="AM62" s="243"/>
      <c r="AN62" s="242"/>
      <c r="AO62" s="243"/>
      <c r="AP62" s="243"/>
      <c r="AQ62" s="91"/>
      <c r="AR62" s="240"/>
    </row>
    <row r="63" spans="1:91" ht="15" customHeight="1" x14ac:dyDescent="0.2">
      <c r="A63" s="214"/>
      <c r="B63" s="86"/>
      <c r="C63" s="87"/>
      <c r="D63" s="88"/>
      <c r="E63" s="88"/>
      <c r="F63" s="88"/>
      <c r="G63" s="88"/>
      <c r="H63" s="88"/>
      <c r="I63" s="89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90"/>
      <c r="AH63" s="89"/>
      <c r="AI63" s="89"/>
      <c r="AJ63" s="89"/>
      <c r="AK63" s="89"/>
      <c r="AL63" s="89"/>
      <c r="AM63" s="89"/>
      <c r="AN63" s="90"/>
      <c r="AO63" s="89"/>
      <c r="AP63" s="89"/>
      <c r="AQ63" s="91"/>
      <c r="AR63" s="240"/>
    </row>
    <row r="64" spans="1:91" ht="15" customHeight="1" x14ac:dyDescent="0.2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240"/>
    </row>
    <row r="65" spans="1:44" ht="15" customHeight="1" x14ac:dyDescent="0.2">
      <c r="A65" s="33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240"/>
    </row>
  </sheetData>
  <mergeCells count="61"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AI54:AM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D58:H58"/>
    <mergeCell ref="J58:AF58"/>
    <mergeCell ref="AG58:AM58"/>
    <mergeCell ref="AN58:AP58"/>
    <mergeCell ref="AG60:AM60"/>
    <mergeCell ref="AN60:AP60"/>
    <mergeCell ref="D61:H61"/>
    <mergeCell ref="J61:AF61"/>
    <mergeCell ref="AG61:AM61"/>
    <mergeCell ref="AN61:AP61"/>
    <mergeCell ref="D62:H62"/>
    <mergeCell ref="J62:AF62"/>
    <mergeCell ref="AG62:AM62"/>
    <mergeCell ref="AN62:AP62"/>
  </mergeCells>
  <hyperlinks>
    <hyperlink ref="A56" location="'SO 01 - Brandýs nad Labem...'!C2" display="/"/>
    <hyperlink ref="A57" location="'SO 02 - Brandýs nad Labem...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topLeftCell="A71" workbookViewId="0">
      <selection activeCell="I97" sqref="I9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78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80</v>
      </c>
    </row>
    <row r="4" spans="1:46" s="1" customFormat="1" ht="24.95" customHeight="1" x14ac:dyDescent="0.2">
      <c r="B4" s="19"/>
      <c r="D4" s="104" t="s">
        <v>88</v>
      </c>
      <c r="L4" s="19"/>
      <c r="M4" s="105" t="s">
        <v>10</v>
      </c>
      <c r="AT4" s="16" t="s">
        <v>33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6" t="s">
        <v>16</v>
      </c>
      <c r="L6" s="19"/>
    </row>
    <row r="7" spans="1:46" s="1" customFormat="1" ht="16.5" customHeight="1" x14ac:dyDescent="0.2">
      <c r="B7" s="19"/>
      <c r="E7" s="284" t="str">
        <f>'Rekapitulace stavby'!K6</f>
        <v>VD Hradištko, odstranění nánosů pro obnovení plavby</v>
      </c>
      <c r="F7" s="285"/>
      <c r="G7" s="285"/>
      <c r="H7" s="285"/>
      <c r="L7" s="19"/>
    </row>
    <row r="8" spans="1:46" s="2" customFormat="1" ht="12" customHeight="1" x14ac:dyDescent="0.2">
      <c r="A8" s="33"/>
      <c r="B8" s="38"/>
      <c r="C8" s="33"/>
      <c r="D8" s="106" t="s">
        <v>89</v>
      </c>
      <c r="E8" s="33"/>
      <c r="F8" s="33"/>
      <c r="G8" s="33"/>
      <c r="H8" s="33"/>
      <c r="I8" s="33"/>
      <c r="J8" s="33"/>
      <c r="K8" s="33"/>
      <c r="L8" s="10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86" t="s">
        <v>90</v>
      </c>
      <c r="F9" s="287"/>
      <c r="G9" s="287"/>
      <c r="H9" s="287"/>
      <c r="I9" s="33"/>
      <c r="J9" s="33"/>
      <c r="K9" s="33"/>
      <c r="L9" s="10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6" t="s">
        <v>18</v>
      </c>
      <c r="E11" s="33"/>
      <c r="F11" s="108" t="s">
        <v>79</v>
      </c>
      <c r="G11" s="33"/>
      <c r="H11" s="33"/>
      <c r="I11" s="106" t="s">
        <v>20</v>
      </c>
      <c r="J11" s="108" t="s">
        <v>19</v>
      </c>
      <c r="K11" s="33"/>
      <c r="L11" s="10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6" t="s">
        <v>21</v>
      </c>
      <c r="E12" s="33"/>
      <c r="F12" s="108" t="s">
        <v>91</v>
      </c>
      <c r="G12" s="33"/>
      <c r="H12" s="33"/>
      <c r="I12" s="106" t="s">
        <v>23</v>
      </c>
      <c r="J12" s="109"/>
      <c r="K12" s="33"/>
      <c r="L12" s="10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6" t="s">
        <v>24</v>
      </c>
      <c r="E14" s="33"/>
      <c r="F14" s="33"/>
      <c r="G14" s="33"/>
      <c r="H14" s="33"/>
      <c r="I14" s="106" t="s">
        <v>25</v>
      </c>
      <c r="J14" s="108" t="s">
        <v>19</v>
      </c>
      <c r="K14" s="33"/>
      <c r="L14" s="10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8" t="s">
        <v>92</v>
      </c>
      <c r="F15" s="33"/>
      <c r="G15" s="33"/>
      <c r="H15" s="33"/>
      <c r="I15" s="106" t="s">
        <v>28</v>
      </c>
      <c r="J15" s="108" t="s">
        <v>19</v>
      </c>
      <c r="K15" s="33"/>
      <c r="L15" s="10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6" t="s">
        <v>30</v>
      </c>
      <c r="E17" s="33"/>
      <c r="F17" s="33"/>
      <c r="G17" s="33"/>
      <c r="H17" s="33"/>
      <c r="I17" s="106" t="s">
        <v>25</v>
      </c>
      <c r="J17" s="29" t="str">
        <f>'Rekapitulace stavby'!AN13</f>
        <v>Vyplň údaj</v>
      </c>
      <c r="K17" s="33"/>
      <c r="L17" s="10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06" t="s">
        <v>28</v>
      </c>
      <c r="J18" s="29" t="str">
        <f>'Rekapitulace stavby'!AN14</f>
        <v>Vyplň údaj</v>
      </c>
      <c r="K18" s="33"/>
      <c r="L18" s="10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6" t="s">
        <v>32</v>
      </c>
      <c r="E20" s="33"/>
      <c r="F20" s="33"/>
      <c r="G20" s="33"/>
      <c r="H20" s="33"/>
      <c r="I20" s="106" t="s">
        <v>25</v>
      </c>
      <c r="J20" s="108" t="s">
        <v>19</v>
      </c>
      <c r="K20" s="33"/>
      <c r="L20" s="10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8" t="s">
        <v>92</v>
      </c>
      <c r="F21" s="33"/>
      <c r="G21" s="33"/>
      <c r="H21" s="33"/>
      <c r="I21" s="106" t="s">
        <v>28</v>
      </c>
      <c r="J21" s="108" t="s">
        <v>19</v>
      </c>
      <c r="K21" s="33"/>
      <c r="L21" s="10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6" t="s">
        <v>34</v>
      </c>
      <c r="E23" s="33"/>
      <c r="F23" s="33"/>
      <c r="G23" s="33"/>
      <c r="H23" s="33"/>
      <c r="I23" s="106" t="s">
        <v>25</v>
      </c>
      <c r="J23" s="108" t="s">
        <v>19</v>
      </c>
      <c r="K23" s="33"/>
      <c r="L23" s="10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8"/>
      <c r="F24" s="33"/>
      <c r="G24" s="33"/>
      <c r="H24" s="33"/>
      <c r="I24" s="106" t="s">
        <v>28</v>
      </c>
      <c r="J24" s="108" t="s">
        <v>19</v>
      </c>
      <c r="K24" s="33"/>
      <c r="L24" s="10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6" t="s">
        <v>36</v>
      </c>
      <c r="E26" s="33"/>
      <c r="F26" s="33"/>
      <c r="G26" s="33"/>
      <c r="H26" s="33"/>
      <c r="I26" s="33"/>
      <c r="J26" s="33"/>
      <c r="K26" s="33"/>
      <c r="L26" s="10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10"/>
      <c r="B27" s="111"/>
      <c r="C27" s="110"/>
      <c r="D27" s="110"/>
      <c r="E27" s="290" t="s">
        <v>94</v>
      </c>
      <c r="F27" s="290"/>
      <c r="G27" s="290"/>
      <c r="H27" s="29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3"/>
      <c r="E29" s="113"/>
      <c r="F29" s="113"/>
      <c r="G29" s="113"/>
      <c r="H29" s="113"/>
      <c r="I29" s="113"/>
      <c r="J29" s="113"/>
      <c r="K29" s="113"/>
      <c r="L29" s="10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4" t="s">
        <v>37</v>
      </c>
      <c r="E30" s="33"/>
      <c r="F30" s="33"/>
      <c r="G30" s="33"/>
      <c r="H30" s="33"/>
      <c r="I30" s="33"/>
      <c r="J30" s="115">
        <f>ROUND(J80, 2)</f>
        <v>0</v>
      </c>
      <c r="K30" s="33"/>
      <c r="L30" s="10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3"/>
      <c r="E31" s="113"/>
      <c r="F31" s="113"/>
      <c r="G31" s="113"/>
      <c r="H31" s="113"/>
      <c r="I31" s="113"/>
      <c r="J31" s="113"/>
      <c r="K31" s="113"/>
      <c r="L31" s="10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16" t="s">
        <v>39</v>
      </c>
      <c r="G32" s="33"/>
      <c r="H32" s="33"/>
      <c r="I32" s="116" t="s">
        <v>38</v>
      </c>
      <c r="J32" s="116" t="s">
        <v>40</v>
      </c>
      <c r="K32" s="33"/>
      <c r="L32" s="10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17" t="s">
        <v>41</v>
      </c>
      <c r="E33" s="106" t="s">
        <v>42</v>
      </c>
      <c r="F33" s="118">
        <f>ROUND((SUM(BE80:BE93)),  2)</f>
        <v>0</v>
      </c>
      <c r="G33" s="33"/>
      <c r="H33" s="33"/>
      <c r="I33" s="119">
        <v>0.21</v>
      </c>
      <c r="J33" s="118">
        <f>ROUND(((SUM(BE80:BE93))*I33),  2)</f>
        <v>0</v>
      </c>
      <c r="K33" s="33"/>
      <c r="L33" s="10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106" t="s">
        <v>43</v>
      </c>
      <c r="F34" s="118">
        <f>ROUND((SUM(BF80:BF93)),  2)</f>
        <v>0</v>
      </c>
      <c r="G34" s="33"/>
      <c r="H34" s="33"/>
      <c r="I34" s="119">
        <v>0.12</v>
      </c>
      <c r="J34" s="118">
        <f>ROUND(((SUM(BF80:BF93))*I34),  2)</f>
        <v>0</v>
      </c>
      <c r="K34" s="33"/>
      <c r="L34" s="10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106" t="s">
        <v>41</v>
      </c>
      <c r="E35" s="106" t="s">
        <v>44</v>
      </c>
      <c r="F35" s="118">
        <f>ROUND((SUM(BG80:BG93)),  2)</f>
        <v>0</v>
      </c>
      <c r="G35" s="33"/>
      <c r="H35" s="33"/>
      <c r="I35" s="119">
        <v>0.21</v>
      </c>
      <c r="J35" s="118">
        <f>0</f>
        <v>0</v>
      </c>
      <c r="K35" s="33"/>
      <c r="L35" s="10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106" t="s">
        <v>45</v>
      </c>
      <c r="F36" s="118">
        <f>ROUND((SUM(BH80:BH93)),  2)</f>
        <v>0</v>
      </c>
      <c r="G36" s="33"/>
      <c r="H36" s="33"/>
      <c r="I36" s="119">
        <v>0.12</v>
      </c>
      <c r="J36" s="118">
        <f>0</f>
        <v>0</v>
      </c>
      <c r="K36" s="33"/>
      <c r="L36" s="10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06" t="s">
        <v>46</v>
      </c>
      <c r="F37" s="118">
        <f>ROUND((SUM(BI80:BI93)),  2)</f>
        <v>0</v>
      </c>
      <c r="G37" s="33"/>
      <c r="H37" s="33"/>
      <c r="I37" s="119">
        <v>0</v>
      </c>
      <c r="J37" s="118">
        <f>0</f>
        <v>0</v>
      </c>
      <c r="K37" s="33"/>
      <c r="L37" s="10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95</v>
      </c>
      <c r="D45" s="35"/>
      <c r="E45" s="35"/>
      <c r="F45" s="35"/>
      <c r="G45" s="35"/>
      <c r="H45" s="35"/>
      <c r="I45" s="35"/>
      <c r="J45" s="35"/>
      <c r="K45" s="35"/>
      <c r="L45" s="107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7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7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81" t="str">
        <f>E7</f>
        <v>VD Hradištko, odstranění nánosů pro obnovení plavby</v>
      </c>
      <c r="F48" s="282"/>
      <c r="G48" s="282"/>
      <c r="H48" s="282"/>
      <c r="I48" s="35"/>
      <c r="J48" s="35"/>
      <c r="K48" s="35"/>
      <c r="L48" s="107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89</v>
      </c>
      <c r="D49" s="35"/>
      <c r="E49" s="35"/>
      <c r="F49" s="35"/>
      <c r="G49" s="35"/>
      <c r="H49" s="35"/>
      <c r="I49" s="35"/>
      <c r="J49" s="35"/>
      <c r="K49" s="35"/>
      <c r="L49" s="107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47" t="str">
        <f>E9</f>
        <v>SO 01 - VD Hradištko - DPK</v>
      </c>
      <c r="F50" s="280"/>
      <c r="G50" s="280"/>
      <c r="H50" s="280"/>
      <c r="I50" s="35"/>
      <c r="J50" s="35"/>
      <c r="K50" s="35"/>
      <c r="L50" s="107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7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Labe</v>
      </c>
      <c r="G52" s="35"/>
      <c r="H52" s="35"/>
      <c r="I52" s="28" t="s">
        <v>23</v>
      </c>
      <c r="J52" s="59"/>
      <c r="K52" s="35"/>
      <c r="L52" s="107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7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24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32</v>
      </c>
      <c r="J54" s="31" t="str">
        <f>E21</f>
        <v>Povodí Labe, státní podnik, OIČ, Hradec Králové</v>
      </c>
      <c r="K54" s="35"/>
      <c r="L54" s="107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>
        <f>E24</f>
        <v>0</v>
      </c>
      <c r="K55" s="35"/>
      <c r="L55" s="107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7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31" t="s">
        <v>96</v>
      </c>
      <c r="D57" s="132"/>
      <c r="E57" s="132"/>
      <c r="F57" s="132"/>
      <c r="G57" s="132"/>
      <c r="H57" s="132"/>
      <c r="I57" s="132"/>
      <c r="J57" s="133" t="s">
        <v>97</v>
      </c>
      <c r="K57" s="132"/>
      <c r="L57" s="107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7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34" t="s">
        <v>68</v>
      </c>
      <c r="D59" s="35"/>
      <c r="E59" s="35"/>
      <c r="F59" s="35"/>
      <c r="G59" s="35"/>
      <c r="H59" s="35"/>
      <c r="I59" s="35"/>
      <c r="J59" s="77">
        <f>J80</f>
        <v>0</v>
      </c>
      <c r="K59" s="35"/>
      <c r="L59" s="107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98</v>
      </c>
    </row>
    <row r="60" spans="1:47" s="9" customFormat="1" ht="24.95" customHeight="1" x14ac:dyDescent="0.2">
      <c r="B60" s="135"/>
      <c r="C60" s="136"/>
      <c r="D60" s="137" t="s">
        <v>99</v>
      </c>
      <c r="E60" s="138"/>
      <c r="F60" s="138"/>
      <c r="G60" s="138"/>
      <c r="H60" s="138"/>
      <c r="I60" s="138"/>
      <c r="J60" s="139">
        <f>J81</f>
        <v>0</v>
      </c>
      <c r="K60" s="136"/>
      <c r="L60" s="140"/>
    </row>
    <row r="61" spans="1:47" s="2" customFormat="1" ht="21.75" customHeight="1" x14ac:dyDescent="0.2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0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 x14ac:dyDescent="0.2">
      <c r="A62" s="33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107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 x14ac:dyDescent="0.2">
      <c r="A66" s="33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7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 x14ac:dyDescent="0.2">
      <c r="A67" s="33"/>
      <c r="B67" s="34"/>
      <c r="C67" s="22" t="s">
        <v>100</v>
      </c>
      <c r="D67" s="35"/>
      <c r="E67" s="35"/>
      <c r="F67" s="35"/>
      <c r="G67" s="35"/>
      <c r="H67" s="35"/>
      <c r="I67" s="35"/>
      <c r="J67" s="35"/>
      <c r="K67" s="35"/>
      <c r="L67" s="107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 x14ac:dyDescent="0.2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7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 x14ac:dyDescent="0.2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07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 x14ac:dyDescent="0.2">
      <c r="A70" s="33"/>
      <c r="B70" s="34"/>
      <c r="C70" s="35"/>
      <c r="D70" s="35"/>
      <c r="E70" s="281" t="str">
        <f>E7</f>
        <v>VD Hradištko, odstranění nánosů pro obnovení plavby</v>
      </c>
      <c r="F70" s="282"/>
      <c r="G70" s="282"/>
      <c r="H70" s="282"/>
      <c r="I70" s="35"/>
      <c r="J70" s="35"/>
      <c r="K70" s="35"/>
      <c r="L70" s="107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 x14ac:dyDescent="0.2">
      <c r="A71" s="33"/>
      <c r="B71" s="34"/>
      <c r="C71" s="28" t="s">
        <v>89</v>
      </c>
      <c r="D71" s="35"/>
      <c r="E71" s="35"/>
      <c r="F71" s="35"/>
      <c r="G71" s="35"/>
      <c r="H71" s="35"/>
      <c r="I71" s="35"/>
      <c r="J71" s="35"/>
      <c r="K71" s="35"/>
      <c r="L71" s="107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 x14ac:dyDescent="0.2">
      <c r="A72" s="33"/>
      <c r="B72" s="34"/>
      <c r="C72" s="35"/>
      <c r="D72" s="35"/>
      <c r="E72" s="247" t="str">
        <f>E9</f>
        <v>SO 01 - VD Hradištko - DPK</v>
      </c>
      <c r="F72" s="280"/>
      <c r="G72" s="280"/>
      <c r="H72" s="280"/>
      <c r="I72" s="35"/>
      <c r="J72" s="35"/>
      <c r="K72" s="35"/>
      <c r="L72" s="107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 x14ac:dyDescent="0.2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7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 x14ac:dyDescent="0.2">
      <c r="A74" s="33"/>
      <c r="B74" s="34"/>
      <c r="C74" s="28" t="s">
        <v>21</v>
      </c>
      <c r="D74" s="35"/>
      <c r="E74" s="35"/>
      <c r="F74" s="26" t="str">
        <f>F12</f>
        <v>Labe</v>
      </c>
      <c r="G74" s="35"/>
      <c r="H74" s="35"/>
      <c r="I74" s="28" t="s">
        <v>23</v>
      </c>
      <c r="J74" s="59" t="str">
        <f>IF(J12="","",J12)</f>
        <v/>
      </c>
      <c r="K74" s="35"/>
      <c r="L74" s="107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 x14ac:dyDescent="0.2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7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40.15" customHeight="1" x14ac:dyDescent="0.2">
      <c r="A76" s="33"/>
      <c r="B76" s="34"/>
      <c r="C76" s="28" t="s">
        <v>24</v>
      </c>
      <c r="D76" s="35"/>
      <c r="E76" s="35"/>
      <c r="F76" s="26" t="str">
        <f>E15</f>
        <v>Povodí Labe, státní podnik, OIČ, Hradec Králové</v>
      </c>
      <c r="G76" s="35"/>
      <c r="H76" s="35"/>
      <c r="I76" s="28" t="s">
        <v>32</v>
      </c>
      <c r="J76" s="31" t="str">
        <f>E21</f>
        <v>Povodí Labe, státní podnik, OIČ, Hradec Králové</v>
      </c>
      <c r="K76" s="35"/>
      <c r="L76" s="10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 x14ac:dyDescent="0.2">
      <c r="A77" s="33"/>
      <c r="B77" s="34"/>
      <c r="C77" s="28" t="s">
        <v>30</v>
      </c>
      <c r="D77" s="35"/>
      <c r="E77" s="35"/>
      <c r="F77" s="26" t="str">
        <f>IF(E18="","",E18)</f>
        <v>Vyplň údaj</v>
      </c>
      <c r="G77" s="35"/>
      <c r="H77" s="35"/>
      <c r="I77" s="28" t="s">
        <v>34</v>
      </c>
      <c r="J77" s="31">
        <f>E24</f>
        <v>0</v>
      </c>
      <c r="K77" s="35"/>
      <c r="L77" s="10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 x14ac:dyDescent="0.2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7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 x14ac:dyDescent="0.2">
      <c r="A79" s="141"/>
      <c r="B79" s="142"/>
      <c r="C79" s="143" t="s">
        <v>101</v>
      </c>
      <c r="D79" s="144" t="s">
        <v>55</v>
      </c>
      <c r="E79" s="144" t="s">
        <v>52</v>
      </c>
      <c r="F79" s="144" t="s">
        <v>53</v>
      </c>
      <c r="G79" s="144" t="s">
        <v>102</v>
      </c>
      <c r="H79" s="144" t="s">
        <v>103</v>
      </c>
      <c r="I79" s="144" t="s">
        <v>104</v>
      </c>
      <c r="J79" s="144" t="s">
        <v>97</v>
      </c>
      <c r="K79" s="145" t="s">
        <v>105</v>
      </c>
      <c r="L79" s="146"/>
      <c r="M79" s="68" t="s">
        <v>19</v>
      </c>
      <c r="N79" s="69" t="s">
        <v>41</v>
      </c>
      <c r="O79" s="69" t="s">
        <v>106</v>
      </c>
      <c r="P79" s="69" t="s">
        <v>107</v>
      </c>
      <c r="Q79" s="69" t="s">
        <v>108</v>
      </c>
      <c r="R79" s="69" t="s">
        <v>109</v>
      </c>
      <c r="S79" s="69" t="s">
        <v>110</v>
      </c>
      <c r="T79" s="70" t="s">
        <v>111</v>
      </c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</row>
    <row r="80" spans="1:63" s="2" customFormat="1" ht="22.9" customHeight="1" x14ac:dyDescent="0.25">
      <c r="A80" s="33"/>
      <c r="B80" s="34"/>
      <c r="C80" s="75" t="s">
        <v>112</v>
      </c>
      <c r="D80" s="35"/>
      <c r="E80" s="35"/>
      <c r="F80" s="35"/>
      <c r="G80" s="35"/>
      <c r="H80" s="35"/>
      <c r="I80" s="35"/>
      <c r="J80" s="147">
        <f>BK80</f>
        <v>0</v>
      </c>
      <c r="K80" s="35"/>
      <c r="L80" s="38"/>
      <c r="M80" s="71"/>
      <c r="N80" s="148"/>
      <c r="O80" s="72"/>
      <c r="P80" s="149">
        <f>P81</f>
        <v>0</v>
      </c>
      <c r="Q80" s="72"/>
      <c r="R80" s="149">
        <f>R81</f>
        <v>5.5E-2</v>
      </c>
      <c r="S80" s="72"/>
      <c r="T80" s="150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69</v>
      </c>
      <c r="AU80" s="16" t="s">
        <v>98</v>
      </c>
      <c r="BK80" s="151">
        <f>BK81</f>
        <v>0</v>
      </c>
    </row>
    <row r="81" spans="1:65" s="11" customFormat="1" ht="25.9" customHeight="1" x14ac:dyDescent="0.2">
      <c r="B81" s="152"/>
      <c r="C81" s="153"/>
      <c r="D81" s="154" t="s">
        <v>69</v>
      </c>
      <c r="E81" s="155" t="s">
        <v>77</v>
      </c>
      <c r="F81" s="155" t="s">
        <v>113</v>
      </c>
      <c r="G81" s="153"/>
      <c r="H81" s="153"/>
      <c r="I81" s="156"/>
      <c r="J81" s="157">
        <f>BK81</f>
        <v>0</v>
      </c>
      <c r="K81" s="153"/>
      <c r="L81" s="158"/>
      <c r="M81" s="159"/>
      <c r="N81" s="160"/>
      <c r="O81" s="160"/>
      <c r="P81" s="161">
        <f>SUM(P82:P93)</f>
        <v>0</v>
      </c>
      <c r="Q81" s="160"/>
      <c r="R81" s="161">
        <f>SUM(R82:R93)</f>
        <v>5.5E-2</v>
      </c>
      <c r="S81" s="160"/>
      <c r="T81" s="162">
        <f>SUM(T82:T93)</f>
        <v>0</v>
      </c>
      <c r="AR81" s="163" t="s">
        <v>77</v>
      </c>
      <c r="AT81" s="164" t="s">
        <v>69</v>
      </c>
      <c r="AU81" s="164" t="s">
        <v>70</v>
      </c>
      <c r="AY81" s="163" t="s">
        <v>114</v>
      </c>
      <c r="BK81" s="165">
        <f>SUM(BK82:BK93)</f>
        <v>0</v>
      </c>
    </row>
    <row r="82" spans="1:65" s="2" customFormat="1" ht="24.2" customHeight="1" x14ac:dyDescent="0.2">
      <c r="A82" s="33"/>
      <c r="B82" s="34"/>
      <c r="C82" s="166" t="s">
        <v>77</v>
      </c>
      <c r="D82" s="166" t="s">
        <v>115</v>
      </c>
      <c r="E82" s="167" t="s">
        <v>116</v>
      </c>
      <c r="F82" s="168" t="s">
        <v>117</v>
      </c>
      <c r="G82" s="169" t="s">
        <v>118</v>
      </c>
      <c r="H82" s="170">
        <v>500</v>
      </c>
      <c r="I82" s="171"/>
      <c r="J82" s="172">
        <f>ROUND(I82*H82,2)</f>
        <v>0</v>
      </c>
      <c r="K82" s="168" t="s">
        <v>19</v>
      </c>
      <c r="L82" s="38"/>
      <c r="M82" s="173" t="s">
        <v>19</v>
      </c>
      <c r="N82" s="174" t="s">
        <v>44</v>
      </c>
      <c r="O82" s="64"/>
      <c r="P82" s="175">
        <f>O82*H82</f>
        <v>0</v>
      </c>
      <c r="Q82" s="175">
        <v>1.1E-4</v>
      </c>
      <c r="R82" s="175">
        <f>Q82*H82</f>
        <v>5.5E-2</v>
      </c>
      <c r="S82" s="175">
        <v>0</v>
      </c>
      <c r="T82" s="176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7" t="s">
        <v>119</v>
      </c>
      <c r="AT82" s="177" t="s">
        <v>115</v>
      </c>
      <c r="AU82" s="177" t="s">
        <v>77</v>
      </c>
      <c r="AY82" s="16" t="s">
        <v>114</v>
      </c>
      <c r="BE82" s="178">
        <f>IF(N82="základní",J82,0)</f>
        <v>0</v>
      </c>
      <c r="BF82" s="178">
        <f>IF(N82="snížená",J82,0)</f>
        <v>0</v>
      </c>
      <c r="BG82" s="178">
        <f>IF(N82="zákl. přenesená",J82,0)</f>
        <v>0</v>
      </c>
      <c r="BH82" s="178">
        <f>IF(N82="sníž. přenesená",J82,0)</f>
        <v>0</v>
      </c>
      <c r="BI82" s="178">
        <f>IF(N82="nulová",J82,0)</f>
        <v>0</v>
      </c>
      <c r="BJ82" s="16" t="s">
        <v>119</v>
      </c>
      <c r="BK82" s="178">
        <f>ROUND(I82*H82,2)</f>
        <v>0</v>
      </c>
      <c r="BL82" s="16" t="s">
        <v>119</v>
      </c>
      <c r="BM82" s="177" t="s">
        <v>120</v>
      </c>
    </row>
    <row r="83" spans="1:65" s="12" customFormat="1" ht="22.5" x14ac:dyDescent="0.2">
      <c r="B83" s="179"/>
      <c r="C83" s="180"/>
      <c r="D83" s="181" t="s">
        <v>121</v>
      </c>
      <c r="E83" s="182" t="s">
        <v>19</v>
      </c>
      <c r="F83" s="183" t="s">
        <v>122</v>
      </c>
      <c r="G83" s="180"/>
      <c r="H83" s="182" t="s">
        <v>19</v>
      </c>
      <c r="I83" s="184"/>
      <c r="J83" s="180"/>
      <c r="K83" s="180"/>
      <c r="L83" s="185"/>
      <c r="M83" s="186"/>
      <c r="N83" s="187"/>
      <c r="O83" s="187"/>
      <c r="P83" s="187"/>
      <c r="Q83" s="187"/>
      <c r="R83" s="187"/>
      <c r="S83" s="187"/>
      <c r="T83" s="188"/>
      <c r="AT83" s="189" t="s">
        <v>121</v>
      </c>
      <c r="AU83" s="189" t="s">
        <v>77</v>
      </c>
      <c r="AV83" s="12" t="s">
        <v>77</v>
      </c>
      <c r="AW83" s="12" t="s">
        <v>33</v>
      </c>
      <c r="AX83" s="12" t="s">
        <v>70</v>
      </c>
      <c r="AY83" s="189" t="s">
        <v>114</v>
      </c>
    </row>
    <row r="84" spans="1:65" s="13" customFormat="1" x14ac:dyDescent="0.2">
      <c r="B84" s="190"/>
      <c r="C84" s="191"/>
      <c r="D84" s="181" t="s">
        <v>121</v>
      </c>
      <c r="E84" s="192" t="s">
        <v>19</v>
      </c>
      <c r="F84" s="193">
        <v>500</v>
      </c>
      <c r="G84" s="191"/>
      <c r="H84" s="194">
        <v>500</v>
      </c>
      <c r="I84" s="195"/>
      <c r="J84" s="191"/>
      <c r="K84" s="191"/>
      <c r="L84" s="196"/>
      <c r="M84" s="197"/>
      <c r="N84" s="198"/>
      <c r="O84" s="198"/>
      <c r="P84" s="198"/>
      <c r="Q84" s="198"/>
      <c r="R84" s="198"/>
      <c r="S84" s="198"/>
      <c r="T84" s="199"/>
      <c r="AT84" s="200" t="s">
        <v>121</v>
      </c>
      <c r="AU84" s="200" t="s">
        <v>77</v>
      </c>
      <c r="AV84" s="13" t="s">
        <v>80</v>
      </c>
      <c r="AW84" s="13" t="s">
        <v>33</v>
      </c>
      <c r="AX84" s="13" t="s">
        <v>77</v>
      </c>
      <c r="AY84" s="200" t="s">
        <v>114</v>
      </c>
    </row>
    <row r="85" spans="1:65" s="2" customFormat="1" ht="24.2" customHeight="1" x14ac:dyDescent="0.2">
      <c r="A85" s="33"/>
      <c r="B85" s="34"/>
      <c r="C85" s="166" t="s">
        <v>80</v>
      </c>
      <c r="D85" s="166" t="s">
        <v>115</v>
      </c>
      <c r="E85" s="167" t="s">
        <v>123</v>
      </c>
      <c r="F85" s="168" t="s">
        <v>124</v>
      </c>
      <c r="G85" s="169" t="s">
        <v>118</v>
      </c>
      <c r="H85" s="170">
        <v>3900</v>
      </c>
      <c r="I85" s="171"/>
      <c r="J85" s="172">
        <f>ROUND(I85*H85,2)</f>
        <v>0</v>
      </c>
      <c r="K85" s="168" t="s">
        <v>19</v>
      </c>
      <c r="L85" s="38"/>
      <c r="M85" s="173" t="s">
        <v>19</v>
      </c>
      <c r="N85" s="174" t="s">
        <v>44</v>
      </c>
      <c r="O85" s="64"/>
      <c r="P85" s="175">
        <f>O85*H85</f>
        <v>0</v>
      </c>
      <c r="Q85" s="175">
        <v>0</v>
      </c>
      <c r="R85" s="175">
        <f>Q85*H85</f>
        <v>0</v>
      </c>
      <c r="S85" s="175">
        <v>0</v>
      </c>
      <c r="T85" s="176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77" t="s">
        <v>119</v>
      </c>
      <c r="AT85" s="177" t="s">
        <v>115</v>
      </c>
      <c r="AU85" s="177" t="s">
        <v>77</v>
      </c>
      <c r="AY85" s="16" t="s">
        <v>114</v>
      </c>
      <c r="BE85" s="178">
        <f>IF(N85="základní",J85,0)</f>
        <v>0</v>
      </c>
      <c r="BF85" s="178">
        <f>IF(N85="snížená",J85,0)</f>
        <v>0</v>
      </c>
      <c r="BG85" s="178">
        <f>IF(N85="zákl. přenesená",J85,0)</f>
        <v>0</v>
      </c>
      <c r="BH85" s="178">
        <f>IF(N85="sníž. přenesená",J85,0)</f>
        <v>0</v>
      </c>
      <c r="BI85" s="178">
        <f>IF(N85="nulová",J85,0)</f>
        <v>0</v>
      </c>
      <c r="BJ85" s="16" t="s">
        <v>119</v>
      </c>
      <c r="BK85" s="178">
        <f>ROUND(I85*H85,2)</f>
        <v>0</v>
      </c>
      <c r="BL85" s="16" t="s">
        <v>119</v>
      </c>
      <c r="BM85" s="177" t="s">
        <v>125</v>
      </c>
    </row>
    <row r="86" spans="1:65" s="12" customFormat="1" x14ac:dyDescent="0.2">
      <c r="B86" s="179"/>
      <c r="C86" s="180"/>
      <c r="D86" s="181" t="s">
        <v>121</v>
      </c>
      <c r="E86" s="182" t="s">
        <v>19</v>
      </c>
      <c r="F86" s="183" t="s">
        <v>126</v>
      </c>
      <c r="G86" s="180"/>
      <c r="H86" s="182" t="s">
        <v>19</v>
      </c>
      <c r="I86" s="184"/>
      <c r="J86" s="180"/>
      <c r="K86" s="180"/>
      <c r="L86" s="185"/>
      <c r="M86" s="186"/>
      <c r="N86" s="187"/>
      <c r="O86" s="187"/>
      <c r="P86" s="187"/>
      <c r="Q86" s="187"/>
      <c r="R86" s="187"/>
      <c r="S86" s="187"/>
      <c r="T86" s="188"/>
      <c r="AT86" s="189" t="s">
        <v>121</v>
      </c>
      <c r="AU86" s="189" t="s">
        <v>77</v>
      </c>
      <c r="AV86" s="12" t="s">
        <v>77</v>
      </c>
      <c r="AW86" s="12" t="s">
        <v>33</v>
      </c>
      <c r="AX86" s="12" t="s">
        <v>70</v>
      </c>
      <c r="AY86" s="189" t="s">
        <v>114</v>
      </c>
    </row>
    <row r="87" spans="1:65" s="13" customFormat="1" x14ac:dyDescent="0.2">
      <c r="B87" s="190"/>
      <c r="C87" s="191"/>
      <c r="D87" s="181" t="s">
        <v>121</v>
      </c>
      <c r="E87" s="192" t="s">
        <v>19</v>
      </c>
      <c r="F87" s="193" t="s">
        <v>197</v>
      </c>
      <c r="G87" s="191"/>
      <c r="H87" s="194">
        <v>3900</v>
      </c>
      <c r="I87" s="195"/>
      <c r="J87" s="191"/>
      <c r="K87" s="191"/>
      <c r="L87" s="196"/>
      <c r="M87" s="197"/>
      <c r="N87" s="198"/>
      <c r="O87" s="198"/>
      <c r="P87" s="198"/>
      <c r="Q87" s="198"/>
      <c r="R87" s="198"/>
      <c r="S87" s="198"/>
      <c r="T87" s="199"/>
      <c r="AT87" s="200" t="s">
        <v>121</v>
      </c>
      <c r="AU87" s="200" t="s">
        <v>77</v>
      </c>
      <c r="AV87" s="13" t="s">
        <v>80</v>
      </c>
      <c r="AW87" s="13" t="s">
        <v>33</v>
      </c>
      <c r="AX87" s="13" t="s">
        <v>77</v>
      </c>
      <c r="AY87" s="200" t="s">
        <v>114</v>
      </c>
    </row>
    <row r="88" spans="1:65" s="2" customFormat="1" ht="24.2" customHeight="1" x14ac:dyDescent="0.2">
      <c r="A88" s="33"/>
      <c r="B88" s="34"/>
      <c r="C88" s="166" t="s">
        <v>127</v>
      </c>
      <c r="D88" s="166" t="s">
        <v>115</v>
      </c>
      <c r="E88" s="167" t="s">
        <v>128</v>
      </c>
      <c r="F88" s="168" t="s">
        <v>129</v>
      </c>
      <c r="G88" s="169" t="s">
        <v>118</v>
      </c>
      <c r="H88" s="170">
        <v>3900</v>
      </c>
      <c r="I88" s="171"/>
      <c r="J88" s="172">
        <f>ROUND(I88*H88,2)</f>
        <v>0</v>
      </c>
      <c r="K88" s="168" t="s">
        <v>19</v>
      </c>
      <c r="L88" s="38"/>
      <c r="M88" s="173" t="s">
        <v>19</v>
      </c>
      <c r="N88" s="174" t="s">
        <v>44</v>
      </c>
      <c r="O88" s="64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7" t="s">
        <v>119</v>
      </c>
      <c r="AT88" s="177" t="s">
        <v>115</v>
      </c>
      <c r="AU88" s="177" t="s">
        <v>77</v>
      </c>
      <c r="AY88" s="16" t="s">
        <v>114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6" t="s">
        <v>119</v>
      </c>
      <c r="BK88" s="178">
        <f>ROUND(I88*H88,2)</f>
        <v>0</v>
      </c>
      <c r="BL88" s="16" t="s">
        <v>119</v>
      </c>
      <c r="BM88" s="177" t="s">
        <v>130</v>
      </c>
    </row>
    <row r="89" spans="1:65" s="12" customFormat="1" x14ac:dyDescent="0.2">
      <c r="B89" s="179"/>
      <c r="C89" s="180"/>
      <c r="D89" s="181" t="s">
        <v>121</v>
      </c>
      <c r="E89" s="182" t="s">
        <v>19</v>
      </c>
      <c r="F89" s="183" t="s">
        <v>131</v>
      </c>
      <c r="G89" s="180"/>
      <c r="H89" s="182" t="s">
        <v>19</v>
      </c>
      <c r="I89" s="184"/>
      <c r="J89" s="180"/>
      <c r="K89" s="180"/>
      <c r="L89" s="185"/>
      <c r="M89" s="186"/>
      <c r="N89" s="187"/>
      <c r="O89" s="187"/>
      <c r="P89" s="187"/>
      <c r="Q89" s="187"/>
      <c r="R89" s="187"/>
      <c r="S89" s="187"/>
      <c r="T89" s="188"/>
      <c r="AT89" s="189" t="s">
        <v>121</v>
      </c>
      <c r="AU89" s="189" t="s">
        <v>77</v>
      </c>
      <c r="AV89" s="12" t="s">
        <v>77</v>
      </c>
      <c r="AW89" s="12" t="s">
        <v>33</v>
      </c>
      <c r="AX89" s="12" t="s">
        <v>70</v>
      </c>
      <c r="AY89" s="189" t="s">
        <v>114</v>
      </c>
    </row>
    <row r="90" spans="1:65" s="13" customFormat="1" x14ac:dyDescent="0.2">
      <c r="B90" s="190"/>
      <c r="C90" s="191"/>
      <c r="D90" s="181" t="s">
        <v>121</v>
      </c>
      <c r="E90" s="192" t="s">
        <v>19</v>
      </c>
      <c r="F90" s="193" t="s">
        <v>197</v>
      </c>
      <c r="G90" s="191"/>
      <c r="H90" s="194">
        <v>3900</v>
      </c>
      <c r="I90" s="195"/>
      <c r="J90" s="191"/>
      <c r="K90" s="191"/>
      <c r="L90" s="196"/>
      <c r="M90" s="197"/>
      <c r="N90" s="198"/>
      <c r="O90" s="198"/>
      <c r="P90" s="198"/>
      <c r="Q90" s="198"/>
      <c r="R90" s="198"/>
      <c r="S90" s="198"/>
      <c r="T90" s="199"/>
      <c r="AT90" s="200" t="s">
        <v>121</v>
      </c>
      <c r="AU90" s="200" t="s">
        <v>77</v>
      </c>
      <c r="AV90" s="13" t="s">
        <v>80</v>
      </c>
      <c r="AW90" s="13" t="s">
        <v>33</v>
      </c>
      <c r="AX90" s="13" t="s">
        <v>77</v>
      </c>
      <c r="AY90" s="200" t="s">
        <v>114</v>
      </c>
    </row>
    <row r="91" spans="1:65" s="2" customFormat="1" ht="16.5" customHeight="1" x14ac:dyDescent="0.2">
      <c r="A91" s="33"/>
      <c r="B91" s="34"/>
      <c r="C91" s="166" t="s">
        <v>119</v>
      </c>
      <c r="D91" s="166" t="s">
        <v>115</v>
      </c>
      <c r="E91" s="167" t="s">
        <v>132</v>
      </c>
      <c r="F91" s="168" t="s">
        <v>133</v>
      </c>
      <c r="G91" s="169" t="s">
        <v>118</v>
      </c>
      <c r="H91" s="170">
        <v>3900</v>
      </c>
      <c r="I91" s="171"/>
      <c r="J91" s="172">
        <f>ROUND(I91*H91,2)</f>
        <v>0</v>
      </c>
      <c r="K91" s="168" t="s">
        <v>19</v>
      </c>
      <c r="L91" s="38"/>
      <c r="M91" s="173" t="s">
        <v>19</v>
      </c>
      <c r="N91" s="174" t="s">
        <v>44</v>
      </c>
      <c r="O91" s="64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119</v>
      </c>
      <c r="AT91" s="177" t="s">
        <v>115</v>
      </c>
      <c r="AU91" s="177" t="s">
        <v>77</v>
      </c>
      <c r="AY91" s="16" t="s">
        <v>114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119</v>
      </c>
      <c r="BK91" s="178">
        <f>ROUND(I91*H91,2)</f>
        <v>0</v>
      </c>
      <c r="BL91" s="16" t="s">
        <v>119</v>
      </c>
      <c r="BM91" s="177" t="s">
        <v>134</v>
      </c>
    </row>
    <row r="92" spans="1:65" s="12" customFormat="1" x14ac:dyDescent="0.2">
      <c r="B92" s="179"/>
      <c r="C92" s="180"/>
      <c r="D92" s="181" t="s">
        <v>121</v>
      </c>
      <c r="E92" s="182" t="s">
        <v>19</v>
      </c>
      <c r="F92" s="183" t="s">
        <v>135</v>
      </c>
      <c r="G92" s="180"/>
      <c r="H92" s="182" t="s">
        <v>19</v>
      </c>
      <c r="I92" s="184"/>
      <c r="J92" s="180"/>
      <c r="K92" s="180"/>
      <c r="L92" s="185"/>
      <c r="M92" s="186"/>
      <c r="N92" s="187"/>
      <c r="O92" s="187"/>
      <c r="P92" s="187"/>
      <c r="Q92" s="187"/>
      <c r="R92" s="187"/>
      <c r="S92" s="187"/>
      <c r="T92" s="188"/>
      <c r="AT92" s="189" t="s">
        <v>121</v>
      </c>
      <c r="AU92" s="189" t="s">
        <v>77</v>
      </c>
      <c r="AV92" s="12" t="s">
        <v>77</v>
      </c>
      <c r="AW92" s="12" t="s">
        <v>33</v>
      </c>
      <c r="AX92" s="12" t="s">
        <v>70</v>
      </c>
      <c r="AY92" s="189" t="s">
        <v>114</v>
      </c>
    </row>
    <row r="93" spans="1:65" s="13" customFormat="1" x14ac:dyDescent="0.2">
      <c r="B93" s="190"/>
      <c r="C93" s="191"/>
      <c r="D93" s="181" t="s">
        <v>121</v>
      </c>
      <c r="E93" s="192" t="s">
        <v>19</v>
      </c>
      <c r="F93" s="193" t="s">
        <v>197</v>
      </c>
      <c r="G93" s="191"/>
      <c r="H93" s="194">
        <v>3900</v>
      </c>
      <c r="I93" s="195"/>
      <c r="J93" s="191"/>
      <c r="K93" s="191"/>
      <c r="L93" s="196"/>
      <c r="M93" s="201"/>
      <c r="N93" s="202"/>
      <c r="O93" s="202"/>
      <c r="P93" s="202"/>
      <c r="Q93" s="202"/>
      <c r="R93" s="202"/>
      <c r="S93" s="202"/>
      <c r="T93" s="203"/>
      <c r="AT93" s="200" t="s">
        <v>121</v>
      </c>
      <c r="AU93" s="200" t="s">
        <v>77</v>
      </c>
      <c r="AV93" s="13" t="s">
        <v>80</v>
      </c>
      <c r="AW93" s="13" t="s">
        <v>33</v>
      </c>
      <c r="AX93" s="13" t="s">
        <v>77</v>
      </c>
      <c r="AY93" s="200" t="s">
        <v>114</v>
      </c>
    </row>
    <row r="94" spans="1:65" s="2" customFormat="1" ht="38.25" customHeight="1" thickBot="1" x14ac:dyDescent="0.25">
      <c r="A94" s="13"/>
      <c r="B94" s="215"/>
      <c r="C94" s="283" t="s">
        <v>193</v>
      </c>
      <c r="D94" s="283"/>
      <c r="E94" s="283"/>
      <c r="F94" s="283"/>
      <c r="G94" s="283"/>
      <c r="H94" s="283"/>
      <c r="I94" s="283"/>
      <c r="J94" s="283"/>
      <c r="K94" s="283"/>
      <c r="L94" s="38"/>
      <c r="M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65" ht="16.5" thickTop="1" x14ac:dyDescent="0.25">
      <c r="A95" s="13"/>
      <c r="B95" s="216"/>
      <c r="C95" s="217" t="s">
        <v>192</v>
      </c>
      <c r="D95" s="218"/>
      <c r="E95" s="218"/>
      <c r="F95" s="218"/>
      <c r="G95" s="218"/>
      <c r="H95" s="218"/>
      <c r="I95" s="218"/>
      <c r="J95" s="219">
        <f>J96</f>
        <v>0</v>
      </c>
      <c r="K95" s="220"/>
    </row>
    <row r="96" spans="1:65" ht="12" x14ac:dyDescent="0.2">
      <c r="A96" s="221"/>
      <c r="B96" s="222"/>
      <c r="C96" s="166">
        <v>5</v>
      </c>
      <c r="D96" s="166" t="s">
        <v>115</v>
      </c>
      <c r="E96" s="167" t="s">
        <v>194</v>
      </c>
      <c r="F96" s="168" t="s">
        <v>195</v>
      </c>
      <c r="G96" s="169" t="s">
        <v>118</v>
      </c>
      <c r="H96" s="170">
        <v>3900</v>
      </c>
      <c r="I96" s="171">
        <v>0</v>
      </c>
      <c r="J96" s="172">
        <f>ROUND(I96*H96,2)</f>
        <v>0</v>
      </c>
      <c r="K96" s="223" t="s">
        <v>19</v>
      </c>
    </row>
    <row r="97" spans="1:11" x14ac:dyDescent="0.2">
      <c r="A97" s="13"/>
      <c r="B97" s="224"/>
      <c r="C97" s="225"/>
      <c r="D97" s="226" t="s">
        <v>121</v>
      </c>
      <c r="E97" s="227" t="s">
        <v>19</v>
      </c>
      <c r="F97" s="193" t="s">
        <v>197</v>
      </c>
      <c r="G97" s="191"/>
      <c r="H97" s="194">
        <v>3900</v>
      </c>
      <c r="I97" s="228"/>
      <c r="J97" s="225"/>
      <c r="K97" s="229"/>
    </row>
    <row r="98" spans="1:11" ht="12" thickBot="1" x14ac:dyDescent="0.25">
      <c r="A98" s="13"/>
      <c r="B98" s="230"/>
      <c r="C98" s="231"/>
      <c r="D98" s="232"/>
      <c r="E98" s="233"/>
      <c r="F98" s="234"/>
      <c r="G98" s="235"/>
      <c r="H98" s="236"/>
      <c r="I98" s="237"/>
      <c r="J98" s="235"/>
      <c r="K98" s="238"/>
    </row>
    <row r="99" spans="1:11" ht="12" thickTop="1" x14ac:dyDescent="0.2"/>
  </sheetData>
  <autoFilter ref="C79:K93"/>
  <mergeCells count="10">
    <mergeCell ref="E50:H50"/>
    <mergeCell ref="E70:H70"/>
    <mergeCell ref="E72:H72"/>
    <mergeCell ref="L2:V2"/>
    <mergeCell ref="C94:K94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topLeftCell="A77" workbookViewId="0">
      <selection activeCell="I96" sqref="I9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83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80</v>
      </c>
    </row>
    <row r="4" spans="1:46" s="1" customFormat="1" ht="24.95" customHeight="1" x14ac:dyDescent="0.2">
      <c r="B4" s="19"/>
      <c r="D4" s="104" t="s">
        <v>88</v>
      </c>
      <c r="L4" s="19"/>
      <c r="M4" s="105" t="s">
        <v>10</v>
      </c>
      <c r="AT4" s="16" t="s">
        <v>33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6" t="s">
        <v>16</v>
      </c>
      <c r="L6" s="19"/>
    </row>
    <row r="7" spans="1:46" s="1" customFormat="1" ht="16.5" customHeight="1" x14ac:dyDescent="0.2">
      <c r="B7" s="19"/>
      <c r="E7" s="284" t="str">
        <f>'Rekapitulace stavby'!K6</f>
        <v>VD Hradištko, odstranění nánosů pro obnovení plavby</v>
      </c>
      <c r="F7" s="285"/>
      <c r="G7" s="285"/>
      <c r="H7" s="285"/>
      <c r="L7" s="19"/>
    </row>
    <row r="8" spans="1:46" s="2" customFormat="1" ht="12" customHeight="1" x14ac:dyDescent="0.2">
      <c r="A8" s="33"/>
      <c r="B8" s="38"/>
      <c r="C8" s="33"/>
      <c r="D8" s="106" t="s">
        <v>89</v>
      </c>
      <c r="E8" s="33"/>
      <c r="F8" s="33"/>
      <c r="G8" s="33"/>
      <c r="H8" s="33"/>
      <c r="I8" s="33"/>
      <c r="J8" s="33"/>
      <c r="K8" s="33"/>
      <c r="L8" s="10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86" t="s">
        <v>136</v>
      </c>
      <c r="F9" s="287"/>
      <c r="G9" s="287"/>
      <c r="H9" s="287"/>
      <c r="I9" s="33"/>
      <c r="J9" s="33"/>
      <c r="K9" s="33"/>
      <c r="L9" s="10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6" t="s">
        <v>18</v>
      </c>
      <c r="E11" s="33"/>
      <c r="F11" s="108" t="s">
        <v>79</v>
      </c>
      <c r="G11" s="33"/>
      <c r="H11" s="33"/>
      <c r="I11" s="106" t="s">
        <v>20</v>
      </c>
      <c r="J11" s="108" t="s">
        <v>137</v>
      </c>
      <c r="K11" s="33"/>
      <c r="L11" s="10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6" t="s">
        <v>21</v>
      </c>
      <c r="E12" s="33"/>
      <c r="F12" s="108" t="s">
        <v>91</v>
      </c>
      <c r="G12" s="33"/>
      <c r="H12" s="33"/>
      <c r="I12" s="106" t="s">
        <v>23</v>
      </c>
      <c r="J12" s="109">
        <f>'Rekapitulace stavby'!AN8</f>
        <v>0</v>
      </c>
      <c r="K12" s="33"/>
      <c r="L12" s="10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6" t="s">
        <v>24</v>
      </c>
      <c r="E14" s="33"/>
      <c r="F14" s="33"/>
      <c r="G14" s="33"/>
      <c r="H14" s="33"/>
      <c r="I14" s="106" t="s">
        <v>25</v>
      </c>
      <c r="J14" s="108" t="s">
        <v>19</v>
      </c>
      <c r="K14" s="33"/>
      <c r="L14" s="10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8" t="s">
        <v>92</v>
      </c>
      <c r="F15" s="33"/>
      <c r="G15" s="33"/>
      <c r="H15" s="33"/>
      <c r="I15" s="106" t="s">
        <v>28</v>
      </c>
      <c r="J15" s="108" t="s">
        <v>19</v>
      </c>
      <c r="K15" s="33"/>
      <c r="L15" s="10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6" t="s">
        <v>30</v>
      </c>
      <c r="E17" s="33"/>
      <c r="F17" s="33"/>
      <c r="G17" s="33"/>
      <c r="H17" s="33"/>
      <c r="I17" s="106" t="s">
        <v>25</v>
      </c>
      <c r="J17" s="29" t="str">
        <f>'Rekapitulace stavby'!AN13</f>
        <v>Vyplň údaj</v>
      </c>
      <c r="K17" s="33"/>
      <c r="L17" s="10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06" t="s">
        <v>28</v>
      </c>
      <c r="J18" s="29" t="str">
        <f>'Rekapitulace stavby'!AN14</f>
        <v>Vyplň údaj</v>
      </c>
      <c r="K18" s="33"/>
      <c r="L18" s="10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6" t="s">
        <v>32</v>
      </c>
      <c r="E20" s="33"/>
      <c r="F20" s="33"/>
      <c r="G20" s="33"/>
      <c r="H20" s="33"/>
      <c r="I20" s="106" t="s">
        <v>25</v>
      </c>
      <c r="J20" s="108" t="s">
        <v>19</v>
      </c>
      <c r="K20" s="33"/>
      <c r="L20" s="10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8" t="s">
        <v>92</v>
      </c>
      <c r="F21" s="33"/>
      <c r="G21" s="33"/>
      <c r="H21" s="33"/>
      <c r="I21" s="106" t="s">
        <v>28</v>
      </c>
      <c r="J21" s="108" t="s">
        <v>19</v>
      </c>
      <c r="K21" s="33"/>
      <c r="L21" s="10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6" t="s">
        <v>34</v>
      </c>
      <c r="E23" s="33"/>
      <c r="F23" s="33"/>
      <c r="G23" s="33"/>
      <c r="H23" s="33"/>
      <c r="I23" s="106" t="s">
        <v>25</v>
      </c>
      <c r="J23" s="108" t="s">
        <v>19</v>
      </c>
      <c r="K23" s="33"/>
      <c r="L23" s="10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8"/>
      <c r="F24" s="33"/>
      <c r="G24" s="33"/>
      <c r="H24" s="33"/>
      <c r="I24" s="106" t="s">
        <v>28</v>
      </c>
      <c r="J24" s="108" t="s">
        <v>19</v>
      </c>
      <c r="K24" s="33"/>
      <c r="L24" s="10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6" t="s">
        <v>36</v>
      </c>
      <c r="E26" s="33"/>
      <c r="F26" s="33"/>
      <c r="G26" s="33"/>
      <c r="H26" s="33"/>
      <c r="I26" s="33"/>
      <c r="J26" s="33"/>
      <c r="K26" s="33"/>
      <c r="L26" s="10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10"/>
      <c r="B27" s="111"/>
      <c r="C27" s="110"/>
      <c r="D27" s="110"/>
      <c r="E27" s="290" t="s">
        <v>94</v>
      </c>
      <c r="F27" s="290"/>
      <c r="G27" s="290"/>
      <c r="H27" s="29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3"/>
      <c r="E29" s="113"/>
      <c r="F29" s="113"/>
      <c r="G29" s="113"/>
      <c r="H29" s="113"/>
      <c r="I29" s="113"/>
      <c r="J29" s="113"/>
      <c r="K29" s="113"/>
      <c r="L29" s="10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4" t="s">
        <v>37</v>
      </c>
      <c r="E30" s="33"/>
      <c r="F30" s="33"/>
      <c r="G30" s="33"/>
      <c r="H30" s="33"/>
      <c r="I30" s="33"/>
      <c r="J30" s="115">
        <f>ROUND(J81, 2)</f>
        <v>0</v>
      </c>
      <c r="K30" s="33"/>
      <c r="L30" s="10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3"/>
      <c r="E31" s="113"/>
      <c r="F31" s="113"/>
      <c r="G31" s="113"/>
      <c r="H31" s="113"/>
      <c r="I31" s="113"/>
      <c r="J31" s="113"/>
      <c r="K31" s="113"/>
      <c r="L31" s="10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16" t="s">
        <v>39</v>
      </c>
      <c r="G32" s="33"/>
      <c r="H32" s="33"/>
      <c r="I32" s="116" t="s">
        <v>38</v>
      </c>
      <c r="J32" s="116" t="s">
        <v>40</v>
      </c>
      <c r="K32" s="33"/>
      <c r="L32" s="10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17" t="s">
        <v>41</v>
      </c>
      <c r="E33" s="106" t="s">
        <v>42</v>
      </c>
      <c r="F33" s="118">
        <f>ROUND((SUM(BE81:BE92)),  2)</f>
        <v>0</v>
      </c>
      <c r="G33" s="33"/>
      <c r="H33" s="33"/>
      <c r="I33" s="119">
        <v>0.21</v>
      </c>
      <c r="J33" s="118">
        <f>ROUND(((SUM(BE81:BE92))*I33),  2)</f>
        <v>0</v>
      </c>
      <c r="K33" s="33"/>
      <c r="L33" s="10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106" t="s">
        <v>43</v>
      </c>
      <c r="F34" s="118">
        <f>ROUND((SUM(BF81:BF92)),  2)</f>
        <v>0</v>
      </c>
      <c r="G34" s="33"/>
      <c r="H34" s="33"/>
      <c r="I34" s="119">
        <v>0.12</v>
      </c>
      <c r="J34" s="118">
        <f>ROUND(((SUM(BF81:BF92))*I34),  2)</f>
        <v>0</v>
      </c>
      <c r="K34" s="33"/>
      <c r="L34" s="10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106" t="s">
        <v>41</v>
      </c>
      <c r="E35" s="106" t="s">
        <v>44</v>
      </c>
      <c r="F35" s="118">
        <f>ROUND((SUM(BG81:BG92)),  2)</f>
        <v>0</v>
      </c>
      <c r="G35" s="33"/>
      <c r="H35" s="33"/>
      <c r="I35" s="119">
        <v>0.21</v>
      </c>
      <c r="J35" s="118">
        <f>0</f>
        <v>0</v>
      </c>
      <c r="K35" s="33"/>
      <c r="L35" s="10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106" t="s">
        <v>45</v>
      </c>
      <c r="F36" s="118">
        <f>ROUND((SUM(BH81:BH92)),  2)</f>
        <v>0</v>
      </c>
      <c r="G36" s="33"/>
      <c r="H36" s="33"/>
      <c r="I36" s="119">
        <v>0.12</v>
      </c>
      <c r="J36" s="118">
        <f>0</f>
        <v>0</v>
      </c>
      <c r="K36" s="33"/>
      <c r="L36" s="10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06" t="s">
        <v>46</v>
      </c>
      <c r="F37" s="118">
        <f>ROUND((SUM(BI81:BI92)),  2)</f>
        <v>0</v>
      </c>
      <c r="G37" s="33"/>
      <c r="H37" s="33"/>
      <c r="I37" s="119">
        <v>0</v>
      </c>
      <c r="J37" s="118">
        <f>0</f>
        <v>0</v>
      </c>
      <c r="K37" s="33"/>
      <c r="L37" s="10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95</v>
      </c>
      <c r="D45" s="35"/>
      <c r="E45" s="35"/>
      <c r="F45" s="35"/>
      <c r="G45" s="35"/>
      <c r="H45" s="35"/>
      <c r="I45" s="35"/>
      <c r="J45" s="35"/>
      <c r="K45" s="35"/>
      <c r="L45" s="107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7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7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81" t="str">
        <f>E7</f>
        <v>VD Hradištko, odstranění nánosů pro obnovení plavby</v>
      </c>
      <c r="F48" s="282"/>
      <c r="G48" s="282"/>
      <c r="H48" s="282"/>
      <c r="I48" s="35"/>
      <c r="J48" s="35"/>
      <c r="K48" s="35"/>
      <c r="L48" s="107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89</v>
      </c>
      <c r="D49" s="35"/>
      <c r="E49" s="35"/>
      <c r="F49" s="35"/>
      <c r="G49" s="35"/>
      <c r="H49" s="35"/>
      <c r="I49" s="35"/>
      <c r="J49" s="35"/>
      <c r="K49" s="35"/>
      <c r="L49" s="107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47" t="str">
        <f>E9</f>
        <v>SO 02 - VD Hradištko - HPK</v>
      </c>
      <c r="F50" s="280"/>
      <c r="G50" s="280"/>
      <c r="H50" s="280"/>
      <c r="I50" s="35"/>
      <c r="J50" s="35"/>
      <c r="K50" s="35"/>
      <c r="L50" s="107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7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Labe</v>
      </c>
      <c r="G52" s="35"/>
      <c r="H52" s="35"/>
      <c r="I52" s="28" t="s">
        <v>23</v>
      </c>
      <c r="J52" s="59"/>
      <c r="K52" s="35"/>
      <c r="L52" s="107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7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24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32</v>
      </c>
      <c r="J54" s="31" t="str">
        <f>E21</f>
        <v>Povodí Labe, státní podnik, OIČ, Hradec Králové</v>
      </c>
      <c r="K54" s="35"/>
      <c r="L54" s="107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/>
      <c r="K55" s="35"/>
      <c r="L55" s="107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7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31" t="s">
        <v>96</v>
      </c>
      <c r="D57" s="132"/>
      <c r="E57" s="132"/>
      <c r="F57" s="132"/>
      <c r="G57" s="132"/>
      <c r="H57" s="132"/>
      <c r="I57" s="132"/>
      <c r="J57" s="133" t="s">
        <v>97</v>
      </c>
      <c r="K57" s="132"/>
      <c r="L57" s="107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7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34" t="s">
        <v>68</v>
      </c>
      <c r="D59" s="35"/>
      <c r="E59" s="35"/>
      <c r="F59" s="35"/>
      <c r="G59" s="35"/>
      <c r="H59" s="35"/>
      <c r="I59" s="35"/>
      <c r="J59" s="77">
        <f>J81</f>
        <v>0</v>
      </c>
      <c r="K59" s="35"/>
      <c r="L59" s="107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98</v>
      </c>
    </row>
    <row r="60" spans="1:47" s="9" customFormat="1" ht="24.95" customHeight="1" x14ac:dyDescent="0.2">
      <c r="B60" s="135"/>
      <c r="C60" s="136"/>
      <c r="D60" s="137" t="s">
        <v>138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4" customFormat="1" ht="19.899999999999999" customHeight="1" x14ac:dyDescent="0.2">
      <c r="B61" s="204"/>
      <c r="C61" s="205"/>
      <c r="D61" s="206" t="s">
        <v>139</v>
      </c>
      <c r="E61" s="207"/>
      <c r="F61" s="207"/>
      <c r="G61" s="207"/>
      <c r="H61" s="207"/>
      <c r="I61" s="207"/>
      <c r="J61" s="208">
        <f>J83</f>
        <v>0</v>
      </c>
      <c r="K61" s="205"/>
      <c r="L61" s="209"/>
    </row>
    <row r="62" spans="1:47" s="2" customFormat="1" ht="21.75" customHeight="1" x14ac:dyDescent="0.2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7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 x14ac:dyDescent="0.2">
      <c r="A63" s="33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7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 x14ac:dyDescent="0.2">
      <c r="A67" s="33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7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 x14ac:dyDescent="0.2">
      <c r="A68" s="33"/>
      <c r="B68" s="34"/>
      <c r="C68" s="22" t="s">
        <v>100</v>
      </c>
      <c r="D68" s="35"/>
      <c r="E68" s="35"/>
      <c r="F68" s="35"/>
      <c r="G68" s="35"/>
      <c r="H68" s="35"/>
      <c r="I68" s="35"/>
      <c r="J68" s="35"/>
      <c r="K68" s="35"/>
      <c r="L68" s="107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 x14ac:dyDescent="0.2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7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 x14ac:dyDescent="0.2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7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 x14ac:dyDescent="0.2">
      <c r="A71" s="33"/>
      <c r="B71" s="34"/>
      <c r="C71" s="35"/>
      <c r="D71" s="35"/>
      <c r="E71" s="281" t="str">
        <f>E7</f>
        <v>VD Hradištko, odstranění nánosů pro obnovení plavby</v>
      </c>
      <c r="F71" s="282"/>
      <c r="G71" s="282"/>
      <c r="H71" s="282"/>
      <c r="I71" s="35"/>
      <c r="J71" s="35"/>
      <c r="K71" s="35"/>
      <c r="L71" s="107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 x14ac:dyDescent="0.2">
      <c r="A72" s="33"/>
      <c r="B72" s="34"/>
      <c r="C72" s="28" t="s">
        <v>89</v>
      </c>
      <c r="D72" s="35"/>
      <c r="E72" s="35"/>
      <c r="F72" s="35"/>
      <c r="G72" s="35"/>
      <c r="H72" s="35"/>
      <c r="I72" s="35"/>
      <c r="J72" s="35"/>
      <c r="K72" s="35"/>
      <c r="L72" s="107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 x14ac:dyDescent="0.2">
      <c r="A73" s="33"/>
      <c r="B73" s="34"/>
      <c r="C73" s="35"/>
      <c r="D73" s="35"/>
      <c r="E73" s="247" t="str">
        <f>E9</f>
        <v>SO 02 - VD Hradištko - HPK</v>
      </c>
      <c r="F73" s="280"/>
      <c r="G73" s="280"/>
      <c r="H73" s="280"/>
      <c r="I73" s="35"/>
      <c r="J73" s="35"/>
      <c r="K73" s="35"/>
      <c r="L73" s="107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 x14ac:dyDescent="0.2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7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21</v>
      </c>
      <c r="D75" s="35"/>
      <c r="E75" s="35"/>
      <c r="F75" s="26" t="str">
        <f>F12</f>
        <v>Labe</v>
      </c>
      <c r="G75" s="35"/>
      <c r="H75" s="35"/>
      <c r="I75" s="28" t="s">
        <v>23</v>
      </c>
      <c r="J75" s="59"/>
      <c r="K75" s="35"/>
      <c r="L75" s="107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 x14ac:dyDescent="0.2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40.15" customHeight="1" x14ac:dyDescent="0.2">
      <c r="A77" s="33"/>
      <c r="B77" s="34"/>
      <c r="C77" s="28" t="s">
        <v>24</v>
      </c>
      <c r="D77" s="35"/>
      <c r="E77" s="35"/>
      <c r="F77" s="26" t="str">
        <f>E15</f>
        <v>Povodí Labe, státní podnik, OIČ, Hradec Králové</v>
      </c>
      <c r="G77" s="35"/>
      <c r="H77" s="35"/>
      <c r="I77" s="28" t="s">
        <v>32</v>
      </c>
      <c r="J77" s="31" t="str">
        <f>E21</f>
        <v>Povodí Labe, státní podnik, OIČ, Hradec Králové</v>
      </c>
      <c r="K77" s="35"/>
      <c r="L77" s="10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 x14ac:dyDescent="0.2">
      <c r="A78" s="33"/>
      <c r="B78" s="34"/>
      <c r="C78" s="28" t="s">
        <v>30</v>
      </c>
      <c r="D78" s="35"/>
      <c r="E78" s="35"/>
      <c r="F78" s="26" t="str">
        <f>IF(E18="","",E18)</f>
        <v>Vyplň údaj</v>
      </c>
      <c r="G78" s="35"/>
      <c r="H78" s="35"/>
      <c r="I78" s="28" t="s">
        <v>34</v>
      </c>
      <c r="J78" s="31">
        <f>E24</f>
        <v>0</v>
      </c>
      <c r="K78" s="35"/>
      <c r="L78" s="107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7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0" customFormat="1" ht="29.25" customHeight="1" x14ac:dyDescent="0.2">
      <c r="A80" s="141"/>
      <c r="B80" s="142"/>
      <c r="C80" s="143" t="s">
        <v>101</v>
      </c>
      <c r="D80" s="144" t="s">
        <v>55</v>
      </c>
      <c r="E80" s="144" t="s">
        <v>52</v>
      </c>
      <c r="F80" s="144" t="s">
        <v>53</v>
      </c>
      <c r="G80" s="144" t="s">
        <v>102</v>
      </c>
      <c r="H80" s="144" t="s">
        <v>103</v>
      </c>
      <c r="I80" s="144" t="s">
        <v>104</v>
      </c>
      <c r="J80" s="144" t="s">
        <v>97</v>
      </c>
      <c r="K80" s="145" t="s">
        <v>105</v>
      </c>
      <c r="L80" s="146"/>
      <c r="M80" s="68" t="s">
        <v>19</v>
      </c>
      <c r="N80" s="69" t="s">
        <v>41</v>
      </c>
      <c r="O80" s="69" t="s">
        <v>106</v>
      </c>
      <c r="P80" s="69" t="s">
        <v>107</v>
      </c>
      <c r="Q80" s="69" t="s">
        <v>108</v>
      </c>
      <c r="R80" s="69" t="s">
        <v>109</v>
      </c>
      <c r="S80" s="69" t="s">
        <v>110</v>
      </c>
      <c r="T80" s="70" t="s">
        <v>111</v>
      </c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</row>
    <row r="81" spans="1:65" s="2" customFormat="1" ht="22.9" customHeight="1" x14ac:dyDescent="0.25">
      <c r="A81" s="33"/>
      <c r="B81" s="34"/>
      <c r="C81" s="75" t="s">
        <v>112</v>
      </c>
      <c r="D81" s="35"/>
      <c r="E81" s="35"/>
      <c r="F81" s="35"/>
      <c r="G81" s="35"/>
      <c r="H81" s="35"/>
      <c r="I81" s="35"/>
      <c r="J81" s="147">
        <f>BK81</f>
        <v>0</v>
      </c>
      <c r="K81" s="35"/>
      <c r="L81" s="38"/>
      <c r="M81" s="71"/>
      <c r="N81" s="148"/>
      <c r="O81" s="72"/>
      <c r="P81" s="149">
        <f>P82</f>
        <v>0</v>
      </c>
      <c r="Q81" s="72"/>
      <c r="R81" s="149">
        <f>R82</f>
        <v>0</v>
      </c>
      <c r="S81" s="72"/>
      <c r="T81" s="150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69</v>
      </c>
      <c r="AU81" s="16" t="s">
        <v>98</v>
      </c>
      <c r="BK81" s="151">
        <f>BK82</f>
        <v>0</v>
      </c>
    </row>
    <row r="82" spans="1:65" s="11" customFormat="1" ht="25.9" customHeight="1" x14ac:dyDescent="0.2">
      <c r="B82" s="152"/>
      <c r="C82" s="153"/>
      <c r="D82" s="154" t="s">
        <v>69</v>
      </c>
      <c r="E82" s="155" t="s">
        <v>140</v>
      </c>
      <c r="F82" s="155" t="s">
        <v>141</v>
      </c>
      <c r="G82" s="153"/>
      <c r="H82" s="153"/>
      <c r="I82" s="156"/>
      <c r="J82" s="157">
        <f>BK82</f>
        <v>0</v>
      </c>
      <c r="K82" s="153"/>
      <c r="L82" s="158"/>
      <c r="M82" s="159"/>
      <c r="N82" s="160"/>
      <c r="O82" s="160"/>
      <c r="P82" s="161">
        <f>P83</f>
        <v>0</v>
      </c>
      <c r="Q82" s="160"/>
      <c r="R82" s="161">
        <f>R83</f>
        <v>0</v>
      </c>
      <c r="S82" s="160"/>
      <c r="T82" s="162">
        <f>T83</f>
        <v>0</v>
      </c>
      <c r="AR82" s="163" t="s">
        <v>77</v>
      </c>
      <c r="AT82" s="164" t="s">
        <v>69</v>
      </c>
      <c r="AU82" s="164" t="s">
        <v>70</v>
      </c>
      <c r="AY82" s="163" t="s">
        <v>114</v>
      </c>
      <c r="BK82" s="165">
        <f>BK83</f>
        <v>0</v>
      </c>
    </row>
    <row r="83" spans="1:65" s="11" customFormat="1" ht="22.9" customHeight="1" x14ac:dyDescent="0.2">
      <c r="B83" s="152"/>
      <c r="C83" s="153"/>
      <c r="D83" s="154" t="s">
        <v>69</v>
      </c>
      <c r="E83" s="210" t="s">
        <v>77</v>
      </c>
      <c r="F83" s="210" t="s">
        <v>113</v>
      </c>
      <c r="G83" s="153"/>
      <c r="H83" s="153"/>
      <c r="I83" s="156"/>
      <c r="J83" s="211">
        <f>BK83</f>
        <v>0</v>
      </c>
      <c r="K83" s="153"/>
      <c r="L83" s="158"/>
      <c r="M83" s="159"/>
      <c r="N83" s="160"/>
      <c r="O83" s="160"/>
      <c r="P83" s="161">
        <f>SUM(P84:P92)</f>
        <v>0</v>
      </c>
      <c r="Q83" s="160"/>
      <c r="R83" s="161">
        <f>SUM(R84:R92)</f>
        <v>0</v>
      </c>
      <c r="S83" s="160"/>
      <c r="T83" s="162">
        <f>SUM(T84:T92)</f>
        <v>0</v>
      </c>
      <c r="AR83" s="163" t="s">
        <v>77</v>
      </c>
      <c r="AT83" s="164" t="s">
        <v>69</v>
      </c>
      <c r="AU83" s="164" t="s">
        <v>77</v>
      </c>
      <c r="AY83" s="163" t="s">
        <v>114</v>
      </c>
      <c r="BK83" s="165">
        <f>SUM(BK84:BK92)</f>
        <v>0</v>
      </c>
    </row>
    <row r="84" spans="1:65" s="2" customFormat="1" ht="24.2" customHeight="1" x14ac:dyDescent="0.2">
      <c r="A84" s="33"/>
      <c r="B84" s="34"/>
      <c r="C84" s="166" t="s">
        <v>77</v>
      </c>
      <c r="D84" s="166" t="s">
        <v>115</v>
      </c>
      <c r="E84" s="167" t="s">
        <v>123</v>
      </c>
      <c r="F84" s="168" t="s">
        <v>124</v>
      </c>
      <c r="G84" s="169" t="s">
        <v>118</v>
      </c>
      <c r="H84" s="170">
        <v>3400</v>
      </c>
      <c r="I84" s="171"/>
      <c r="J84" s="172">
        <f>ROUND(I84*H84,2)</f>
        <v>0</v>
      </c>
      <c r="K84" s="168" t="s">
        <v>19</v>
      </c>
      <c r="L84" s="38"/>
      <c r="M84" s="173" t="s">
        <v>19</v>
      </c>
      <c r="N84" s="174" t="s">
        <v>44</v>
      </c>
      <c r="O84" s="64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7" t="s">
        <v>119</v>
      </c>
      <c r="AT84" s="177" t="s">
        <v>115</v>
      </c>
      <c r="AU84" s="177" t="s">
        <v>80</v>
      </c>
      <c r="AY84" s="16" t="s">
        <v>114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6" t="s">
        <v>119</v>
      </c>
      <c r="BK84" s="178">
        <f>ROUND(I84*H84,2)</f>
        <v>0</v>
      </c>
      <c r="BL84" s="16" t="s">
        <v>119</v>
      </c>
      <c r="BM84" s="177" t="s">
        <v>142</v>
      </c>
    </row>
    <row r="85" spans="1:65" s="12" customFormat="1" x14ac:dyDescent="0.2">
      <c r="B85" s="179"/>
      <c r="C85" s="180"/>
      <c r="D85" s="181" t="s">
        <v>121</v>
      </c>
      <c r="E85" s="182" t="s">
        <v>19</v>
      </c>
      <c r="F85" s="183" t="s">
        <v>143</v>
      </c>
      <c r="G85" s="180"/>
      <c r="H85" s="182" t="s">
        <v>19</v>
      </c>
      <c r="I85" s="184"/>
      <c r="J85" s="180"/>
      <c r="K85" s="180"/>
      <c r="L85" s="185"/>
      <c r="M85" s="186"/>
      <c r="N85" s="187"/>
      <c r="O85" s="187"/>
      <c r="P85" s="187"/>
      <c r="Q85" s="187"/>
      <c r="R85" s="187"/>
      <c r="S85" s="187"/>
      <c r="T85" s="188"/>
      <c r="AT85" s="189" t="s">
        <v>121</v>
      </c>
      <c r="AU85" s="189" t="s">
        <v>80</v>
      </c>
      <c r="AV85" s="12" t="s">
        <v>77</v>
      </c>
      <c r="AW85" s="12" t="s">
        <v>33</v>
      </c>
      <c r="AX85" s="12" t="s">
        <v>70</v>
      </c>
      <c r="AY85" s="189" t="s">
        <v>114</v>
      </c>
    </row>
    <row r="86" spans="1:65" s="13" customFormat="1" x14ac:dyDescent="0.2">
      <c r="B86" s="190"/>
      <c r="C86" s="191"/>
      <c r="D86" s="181" t="s">
        <v>121</v>
      </c>
      <c r="E86" s="192" t="s">
        <v>19</v>
      </c>
      <c r="F86" s="193">
        <v>3400</v>
      </c>
      <c r="G86" s="191"/>
      <c r="H86" s="194">
        <v>3400</v>
      </c>
      <c r="I86" s="195"/>
      <c r="J86" s="191"/>
      <c r="K86" s="191"/>
      <c r="L86" s="196"/>
      <c r="M86" s="197"/>
      <c r="N86" s="198"/>
      <c r="O86" s="198"/>
      <c r="P86" s="198"/>
      <c r="Q86" s="198"/>
      <c r="R86" s="198"/>
      <c r="S86" s="198"/>
      <c r="T86" s="199"/>
      <c r="AT86" s="200" t="s">
        <v>121</v>
      </c>
      <c r="AU86" s="200" t="s">
        <v>80</v>
      </c>
      <c r="AV86" s="13" t="s">
        <v>80</v>
      </c>
      <c r="AW86" s="13" t="s">
        <v>33</v>
      </c>
      <c r="AX86" s="13" t="s">
        <v>77</v>
      </c>
      <c r="AY86" s="200" t="s">
        <v>114</v>
      </c>
    </row>
    <row r="87" spans="1:65" s="2" customFormat="1" ht="24.2" customHeight="1" x14ac:dyDescent="0.2">
      <c r="A87" s="33"/>
      <c r="B87" s="34"/>
      <c r="C87" s="166">
        <v>2</v>
      </c>
      <c r="D87" s="166" t="s">
        <v>115</v>
      </c>
      <c r="E87" s="167" t="s">
        <v>128</v>
      </c>
      <c r="F87" s="168" t="s">
        <v>129</v>
      </c>
      <c r="G87" s="169" t="s">
        <v>118</v>
      </c>
      <c r="H87" s="170">
        <v>3400</v>
      </c>
      <c r="I87" s="171"/>
      <c r="J87" s="172">
        <f>ROUND(I87*H87,2)</f>
        <v>0</v>
      </c>
      <c r="K87" s="168" t="s">
        <v>19</v>
      </c>
      <c r="L87" s="38"/>
      <c r="M87" s="173" t="s">
        <v>19</v>
      </c>
      <c r="N87" s="174" t="s">
        <v>44</v>
      </c>
      <c r="O87" s="64"/>
      <c r="P87" s="175">
        <f>O87*H87</f>
        <v>0</v>
      </c>
      <c r="Q87" s="175">
        <v>0</v>
      </c>
      <c r="R87" s="175">
        <f>Q87*H87</f>
        <v>0</v>
      </c>
      <c r="S87" s="175">
        <v>0</v>
      </c>
      <c r="T87" s="17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77" t="s">
        <v>119</v>
      </c>
      <c r="AT87" s="177" t="s">
        <v>115</v>
      </c>
      <c r="AU87" s="177" t="s">
        <v>80</v>
      </c>
      <c r="AY87" s="16" t="s">
        <v>114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16" t="s">
        <v>119</v>
      </c>
      <c r="BK87" s="178">
        <f>ROUND(I87*H87,2)</f>
        <v>0</v>
      </c>
      <c r="BL87" s="16" t="s">
        <v>119</v>
      </c>
      <c r="BM87" s="177" t="s">
        <v>144</v>
      </c>
    </row>
    <row r="88" spans="1:65" s="12" customFormat="1" x14ac:dyDescent="0.2">
      <c r="B88" s="179"/>
      <c r="C88" s="180"/>
      <c r="D88" s="181" t="s">
        <v>121</v>
      </c>
      <c r="E88" s="182" t="s">
        <v>19</v>
      </c>
      <c r="F88" s="183" t="s">
        <v>131</v>
      </c>
      <c r="G88" s="180"/>
      <c r="H88" s="182" t="s">
        <v>19</v>
      </c>
      <c r="I88" s="184"/>
      <c r="J88" s="180"/>
      <c r="K88" s="180"/>
      <c r="L88" s="185"/>
      <c r="M88" s="186"/>
      <c r="N88" s="187"/>
      <c r="O88" s="187"/>
      <c r="P88" s="187"/>
      <c r="Q88" s="187"/>
      <c r="R88" s="187"/>
      <c r="S88" s="187"/>
      <c r="T88" s="188"/>
      <c r="AT88" s="189" t="s">
        <v>121</v>
      </c>
      <c r="AU88" s="189" t="s">
        <v>80</v>
      </c>
      <c r="AV88" s="12" t="s">
        <v>77</v>
      </c>
      <c r="AW88" s="12" t="s">
        <v>33</v>
      </c>
      <c r="AX88" s="12" t="s">
        <v>70</v>
      </c>
      <c r="AY88" s="189" t="s">
        <v>114</v>
      </c>
    </row>
    <row r="89" spans="1:65" s="13" customFormat="1" x14ac:dyDescent="0.2">
      <c r="B89" s="190"/>
      <c r="C89" s="191"/>
      <c r="D89" s="181" t="s">
        <v>121</v>
      </c>
      <c r="E89" s="192" t="s">
        <v>19</v>
      </c>
      <c r="F89" s="193">
        <v>3400</v>
      </c>
      <c r="G89" s="191"/>
      <c r="H89" s="194">
        <v>3400</v>
      </c>
      <c r="I89" s="195"/>
      <c r="J89" s="191"/>
      <c r="K89" s="191"/>
      <c r="L89" s="196"/>
      <c r="M89" s="197"/>
      <c r="N89" s="198"/>
      <c r="O89" s="198"/>
      <c r="P89" s="198"/>
      <c r="Q89" s="198"/>
      <c r="R89" s="198"/>
      <c r="S89" s="198"/>
      <c r="T89" s="199"/>
      <c r="AT89" s="200" t="s">
        <v>121</v>
      </c>
      <c r="AU89" s="200" t="s">
        <v>80</v>
      </c>
      <c r="AV89" s="13" t="s">
        <v>80</v>
      </c>
      <c r="AW89" s="13" t="s">
        <v>33</v>
      </c>
      <c r="AX89" s="13" t="s">
        <v>77</v>
      </c>
      <c r="AY89" s="200" t="s">
        <v>114</v>
      </c>
    </row>
    <row r="90" spans="1:65" s="2" customFormat="1" ht="16.5" customHeight="1" x14ac:dyDescent="0.2">
      <c r="A90" s="33"/>
      <c r="B90" s="34"/>
      <c r="C90" s="166">
        <v>3</v>
      </c>
      <c r="D90" s="166" t="s">
        <v>115</v>
      </c>
      <c r="E90" s="167" t="s">
        <v>132</v>
      </c>
      <c r="F90" s="168" t="s">
        <v>133</v>
      </c>
      <c r="G90" s="169" t="s">
        <v>118</v>
      </c>
      <c r="H90" s="170">
        <v>3400</v>
      </c>
      <c r="I90" s="171"/>
      <c r="J90" s="172">
        <f>ROUND(I90*H90,2)</f>
        <v>0</v>
      </c>
      <c r="K90" s="168" t="s">
        <v>19</v>
      </c>
      <c r="L90" s="38"/>
      <c r="M90" s="173" t="s">
        <v>19</v>
      </c>
      <c r="N90" s="174" t="s">
        <v>44</v>
      </c>
      <c r="O90" s="64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7" t="s">
        <v>119</v>
      </c>
      <c r="AT90" s="177" t="s">
        <v>115</v>
      </c>
      <c r="AU90" s="177" t="s">
        <v>80</v>
      </c>
      <c r="AY90" s="16" t="s">
        <v>114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6" t="s">
        <v>119</v>
      </c>
      <c r="BK90" s="178">
        <f>ROUND(I90*H90,2)</f>
        <v>0</v>
      </c>
      <c r="BL90" s="16" t="s">
        <v>119</v>
      </c>
      <c r="BM90" s="177" t="s">
        <v>145</v>
      </c>
    </row>
    <row r="91" spans="1:65" s="12" customFormat="1" x14ac:dyDescent="0.2">
      <c r="B91" s="179"/>
      <c r="C91" s="180"/>
      <c r="D91" s="181" t="s">
        <v>121</v>
      </c>
      <c r="E91" s="182" t="s">
        <v>19</v>
      </c>
      <c r="F91" s="183" t="s">
        <v>135</v>
      </c>
      <c r="G91" s="180"/>
      <c r="H91" s="182" t="s">
        <v>19</v>
      </c>
      <c r="I91" s="184"/>
      <c r="J91" s="180"/>
      <c r="K91" s="180"/>
      <c r="L91" s="185"/>
      <c r="M91" s="186"/>
      <c r="N91" s="187"/>
      <c r="O91" s="187"/>
      <c r="P91" s="187"/>
      <c r="Q91" s="187"/>
      <c r="R91" s="187"/>
      <c r="S91" s="187"/>
      <c r="T91" s="188"/>
      <c r="AT91" s="189" t="s">
        <v>121</v>
      </c>
      <c r="AU91" s="189" t="s">
        <v>80</v>
      </c>
      <c r="AV91" s="12" t="s">
        <v>77</v>
      </c>
      <c r="AW91" s="12" t="s">
        <v>33</v>
      </c>
      <c r="AX91" s="12" t="s">
        <v>70</v>
      </c>
      <c r="AY91" s="189" t="s">
        <v>114</v>
      </c>
    </row>
    <row r="92" spans="1:65" s="13" customFormat="1" x14ac:dyDescent="0.2">
      <c r="B92" s="190"/>
      <c r="C92" s="191"/>
      <c r="D92" s="181" t="s">
        <v>121</v>
      </c>
      <c r="E92" s="192" t="s">
        <v>19</v>
      </c>
      <c r="F92" s="193">
        <v>3400</v>
      </c>
      <c r="G92" s="191"/>
      <c r="H92" s="194">
        <v>3400</v>
      </c>
      <c r="I92" s="195"/>
      <c r="J92" s="191"/>
      <c r="K92" s="191"/>
      <c r="L92" s="196"/>
      <c r="M92" s="201"/>
      <c r="N92" s="202"/>
      <c r="O92" s="202"/>
      <c r="P92" s="202"/>
      <c r="Q92" s="202"/>
      <c r="R92" s="202"/>
      <c r="S92" s="202"/>
      <c r="T92" s="203"/>
      <c r="AT92" s="200" t="s">
        <v>121</v>
      </c>
      <c r="AU92" s="200" t="s">
        <v>80</v>
      </c>
      <c r="AV92" s="13" t="s">
        <v>80</v>
      </c>
      <c r="AW92" s="13" t="s">
        <v>33</v>
      </c>
      <c r="AX92" s="13" t="s">
        <v>77</v>
      </c>
      <c r="AY92" s="200" t="s">
        <v>114</v>
      </c>
    </row>
    <row r="93" spans="1:65" s="2" customFormat="1" ht="6.95" customHeight="1" x14ac:dyDescent="0.2">
      <c r="A93" s="33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38"/>
      <c r="M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65" ht="34.5" customHeight="1" thickBot="1" x14ac:dyDescent="0.25">
      <c r="B94" s="215"/>
      <c r="C94" s="283" t="s">
        <v>196</v>
      </c>
      <c r="D94" s="283"/>
      <c r="E94" s="283"/>
      <c r="F94" s="283"/>
      <c r="G94" s="283"/>
      <c r="H94" s="283"/>
      <c r="I94" s="283"/>
      <c r="J94" s="283"/>
      <c r="K94" s="283"/>
    </row>
    <row r="95" spans="1:65" ht="16.5" thickTop="1" x14ac:dyDescent="0.25">
      <c r="B95" s="216"/>
      <c r="C95" s="217" t="s">
        <v>192</v>
      </c>
      <c r="D95" s="218"/>
      <c r="E95" s="218"/>
      <c r="F95" s="218"/>
      <c r="G95" s="218"/>
      <c r="H95" s="218"/>
      <c r="I95" s="218"/>
      <c r="J95" s="219">
        <f>J96</f>
        <v>0</v>
      </c>
      <c r="K95" s="220"/>
    </row>
    <row r="96" spans="1:65" ht="12" x14ac:dyDescent="0.2">
      <c r="B96" s="224"/>
      <c r="C96" s="166">
        <v>4</v>
      </c>
      <c r="D96" s="166" t="s">
        <v>115</v>
      </c>
      <c r="E96" s="167" t="s">
        <v>194</v>
      </c>
      <c r="F96" s="168" t="s">
        <v>195</v>
      </c>
      <c r="G96" s="169" t="s">
        <v>118</v>
      </c>
      <c r="H96" s="170">
        <v>3400</v>
      </c>
      <c r="I96" s="171"/>
      <c r="J96" s="172">
        <f>ROUND(I96*H96,2)</f>
        <v>0</v>
      </c>
      <c r="K96" s="223" t="s">
        <v>19</v>
      </c>
    </row>
    <row r="97" spans="2:11" x14ac:dyDescent="0.2">
      <c r="B97" s="224"/>
      <c r="C97" s="225"/>
      <c r="D97" s="226" t="s">
        <v>121</v>
      </c>
      <c r="E97" s="227" t="s">
        <v>19</v>
      </c>
      <c r="F97" s="193">
        <v>3400</v>
      </c>
      <c r="G97" s="191"/>
      <c r="H97" s="194">
        <v>3400</v>
      </c>
      <c r="I97" s="228"/>
      <c r="J97" s="225"/>
      <c r="K97" s="229"/>
    </row>
    <row r="98" spans="2:11" ht="12" thickBot="1" x14ac:dyDescent="0.25">
      <c r="B98" s="230"/>
      <c r="C98" s="231"/>
      <c r="D98" s="232"/>
      <c r="E98" s="233"/>
      <c r="F98" s="234"/>
      <c r="G98" s="235"/>
      <c r="H98" s="236"/>
      <c r="I98" s="237"/>
      <c r="J98" s="235"/>
      <c r="K98" s="238"/>
    </row>
    <row r="99" spans="2:11" ht="12" thickTop="1" x14ac:dyDescent="0.2"/>
  </sheetData>
  <autoFilter ref="C80:K92"/>
  <mergeCells count="10">
    <mergeCell ref="E50:H50"/>
    <mergeCell ref="E71:H71"/>
    <mergeCell ref="E73:H73"/>
    <mergeCell ref="L2:V2"/>
    <mergeCell ref="C94:K94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"/>
  <sheetViews>
    <sheetView showGridLines="0" topLeftCell="A83" workbookViewId="0">
      <selection activeCell="F94" sqref="F9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86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80</v>
      </c>
    </row>
    <row r="4" spans="1:46" s="1" customFormat="1" ht="24.95" customHeight="1" x14ac:dyDescent="0.2">
      <c r="B4" s="19"/>
      <c r="D4" s="104" t="s">
        <v>88</v>
      </c>
      <c r="L4" s="19"/>
      <c r="M4" s="105" t="s">
        <v>10</v>
      </c>
      <c r="AT4" s="16" t="s">
        <v>33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6" t="s">
        <v>16</v>
      </c>
      <c r="L6" s="19"/>
    </row>
    <row r="7" spans="1:46" s="1" customFormat="1" ht="16.5" customHeight="1" x14ac:dyDescent="0.2">
      <c r="B7" s="19"/>
      <c r="E7" s="284" t="str">
        <f>'Rekapitulace stavby'!K6</f>
        <v>VD Hradištko, odstranění nánosů pro obnovení plavby</v>
      </c>
      <c r="F7" s="285"/>
      <c r="G7" s="285"/>
      <c r="H7" s="285"/>
      <c r="L7" s="19"/>
    </row>
    <row r="8" spans="1:46" s="2" customFormat="1" ht="12" customHeight="1" x14ac:dyDescent="0.2">
      <c r="A8" s="33"/>
      <c r="B8" s="38"/>
      <c r="C8" s="33"/>
      <c r="D8" s="106" t="s">
        <v>89</v>
      </c>
      <c r="E8" s="33"/>
      <c r="F8" s="33"/>
      <c r="G8" s="33"/>
      <c r="H8" s="33"/>
      <c r="I8" s="33"/>
      <c r="J8" s="33"/>
      <c r="K8" s="33"/>
      <c r="L8" s="10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86" t="s">
        <v>146</v>
      </c>
      <c r="F9" s="287"/>
      <c r="G9" s="287"/>
      <c r="H9" s="287"/>
      <c r="I9" s="33"/>
      <c r="J9" s="33"/>
      <c r="K9" s="33"/>
      <c r="L9" s="10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6" t="s">
        <v>18</v>
      </c>
      <c r="E11" s="33"/>
      <c r="F11" s="108" t="s">
        <v>87</v>
      </c>
      <c r="G11" s="33"/>
      <c r="H11" s="33"/>
      <c r="I11" s="106" t="s">
        <v>20</v>
      </c>
      <c r="J11" s="108" t="s">
        <v>137</v>
      </c>
      <c r="K11" s="33"/>
      <c r="L11" s="10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6" t="s">
        <v>21</v>
      </c>
      <c r="E12" s="33"/>
      <c r="F12" s="108" t="s">
        <v>91</v>
      </c>
      <c r="G12" s="33"/>
      <c r="H12" s="33"/>
      <c r="I12" s="106" t="s">
        <v>23</v>
      </c>
      <c r="J12" s="109"/>
      <c r="K12" s="33"/>
      <c r="L12" s="10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6" t="s">
        <v>24</v>
      </c>
      <c r="E14" s="33"/>
      <c r="F14" s="33"/>
      <c r="G14" s="33"/>
      <c r="H14" s="33"/>
      <c r="I14" s="106" t="s">
        <v>25</v>
      </c>
      <c r="J14" s="108" t="s">
        <v>19</v>
      </c>
      <c r="K14" s="33"/>
      <c r="L14" s="10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8" t="s">
        <v>92</v>
      </c>
      <c r="F15" s="33"/>
      <c r="G15" s="33"/>
      <c r="H15" s="33"/>
      <c r="I15" s="106" t="s">
        <v>28</v>
      </c>
      <c r="J15" s="108" t="s">
        <v>19</v>
      </c>
      <c r="K15" s="33"/>
      <c r="L15" s="10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6" t="s">
        <v>30</v>
      </c>
      <c r="E17" s="33"/>
      <c r="F17" s="33"/>
      <c r="G17" s="33"/>
      <c r="H17" s="33"/>
      <c r="I17" s="106" t="s">
        <v>25</v>
      </c>
      <c r="J17" s="29" t="str">
        <f>'Rekapitulace stavby'!AN13</f>
        <v>Vyplň údaj</v>
      </c>
      <c r="K17" s="33"/>
      <c r="L17" s="10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06" t="s">
        <v>28</v>
      </c>
      <c r="J18" s="29" t="str">
        <f>'Rekapitulace stavby'!AN14</f>
        <v>Vyplň údaj</v>
      </c>
      <c r="K18" s="33"/>
      <c r="L18" s="10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6" t="s">
        <v>32</v>
      </c>
      <c r="E20" s="33"/>
      <c r="F20" s="33"/>
      <c r="G20" s="33"/>
      <c r="H20" s="33"/>
      <c r="I20" s="106" t="s">
        <v>25</v>
      </c>
      <c r="J20" s="108" t="s">
        <v>19</v>
      </c>
      <c r="K20" s="33"/>
      <c r="L20" s="10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8" t="s">
        <v>92</v>
      </c>
      <c r="F21" s="33"/>
      <c r="G21" s="33"/>
      <c r="H21" s="33"/>
      <c r="I21" s="106" t="s">
        <v>28</v>
      </c>
      <c r="J21" s="108" t="s">
        <v>19</v>
      </c>
      <c r="K21" s="33"/>
      <c r="L21" s="10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6" t="s">
        <v>34</v>
      </c>
      <c r="E23" s="33"/>
      <c r="F23" s="33"/>
      <c r="G23" s="33"/>
      <c r="H23" s="33"/>
      <c r="I23" s="106" t="s">
        <v>25</v>
      </c>
      <c r="J23" s="108" t="s">
        <v>19</v>
      </c>
      <c r="K23" s="33"/>
      <c r="L23" s="10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8" t="s">
        <v>93</v>
      </c>
      <c r="F24" s="33"/>
      <c r="G24" s="33"/>
      <c r="H24" s="33"/>
      <c r="I24" s="106" t="s">
        <v>28</v>
      </c>
      <c r="J24" s="108" t="s">
        <v>19</v>
      </c>
      <c r="K24" s="33"/>
      <c r="L24" s="10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6" t="s">
        <v>36</v>
      </c>
      <c r="E26" s="33"/>
      <c r="F26" s="33"/>
      <c r="G26" s="33"/>
      <c r="H26" s="33"/>
      <c r="I26" s="33"/>
      <c r="J26" s="33"/>
      <c r="K26" s="33"/>
      <c r="L26" s="10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10"/>
      <c r="B27" s="111"/>
      <c r="C27" s="110"/>
      <c r="D27" s="110"/>
      <c r="E27" s="290" t="s">
        <v>94</v>
      </c>
      <c r="F27" s="290"/>
      <c r="G27" s="290"/>
      <c r="H27" s="29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3"/>
      <c r="E29" s="113"/>
      <c r="F29" s="113"/>
      <c r="G29" s="113"/>
      <c r="H29" s="113"/>
      <c r="I29" s="113"/>
      <c r="J29" s="113"/>
      <c r="K29" s="113"/>
      <c r="L29" s="10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4" t="s">
        <v>37</v>
      </c>
      <c r="E30" s="33"/>
      <c r="F30" s="33"/>
      <c r="G30" s="33"/>
      <c r="H30" s="33"/>
      <c r="I30" s="33"/>
      <c r="J30" s="115">
        <f>ROUND(J84, 2)</f>
        <v>0</v>
      </c>
      <c r="K30" s="33"/>
      <c r="L30" s="10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3"/>
      <c r="E31" s="113"/>
      <c r="F31" s="113"/>
      <c r="G31" s="113"/>
      <c r="H31" s="113"/>
      <c r="I31" s="113"/>
      <c r="J31" s="113"/>
      <c r="K31" s="113"/>
      <c r="L31" s="10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16" t="s">
        <v>39</v>
      </c>
      <c r="G32" s="33"/>
      <c r="H32" s="33"/>
      <c r="I32" s="116" t="s">
        <v>38</v>
      </c>
      <c r="J32" s="116" t="s">
        <v>40</v>
      </c>
      <c r="K32" s="33"/>
      <c r="L32" s="10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17" t="s">
        <v>41</v>
      </c>
      <c r="E33" s="106" t="s">
        <v>42</v>
      </c>
      <c r="F33" s="118">
        <f>ROUND((SUM(BE84:BE106)),  2)</f>
        <v>0</v>
      </c>
      <c r="G33" s="33"/>
      <c r="H33" s="33"/>
      <c r="I33" s="119">
        <v>0.21</v>
      </c>
      <c r="J33" s="118">
        <f>ROUND(((SUM(BE84:BE106))*I33),  2)</f>
        <v>0</v>
      </c>
      <c r="K33" s="33"/>
      <c r="L33" s="10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106" t="s">
        <v>43</v>
      </c>
      <c r="F34" s="118">
        <f>ROUND((SUM(BF84:BF106)),  2)</f>
        <v>0</v>
      </c>
      <c r="G34" s="33"/>
      <c r="H34" s="33"/>
      <c r="I34" s="119">
        <v>0.12</v>
      </c>
      <c r="J34" s="118">
        <f>ROUND(((SUM(BF84:BF106))*I34),  2)</f>
        <v>0</v>
      </c>
      <c r="K34" s="33"/>
      <c r="L34" s="10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106" t="s">
        <v>41</v>
      </c>
      <c r="E35" s="106" t="s">
        <v>44</v>
      </c>
      <c r="F35" s="118">
        <f>ROUND((SUM(BG84:BG106)),  2)</f>
        <v>0</v>
      </c>
      <c r="G35" s="33"/>
      <c r="H35" s="33"/>
      <c r="I35" s="119">
        <v>0.21</v>
      </c>
      <c r="J35" s="118">
        <f>0</f>
        <v>0</v>
      </c>
      <c r="K35" s="33"/>
      <c r="L35" s="10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106" t="s">
        <v>45</v>
      </c>
      <c r="F36" s="118">
        <f>ROUND((SUM(BH84:BH106)),  2)</f>
        <v>0</v>
      </c>
      <c r="G36" s="33"/>
      <c r="H36" s="33"/>
      <c r="I36" s="119">
        <v>0.12</v>
      </c>
      <c r="J36" s="118">
        <f>0</f>
        <v>0</v>
      </c>
      <c r="K36" s="33"/>
      <c r="L36" s="10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06" t="s">
        <v>46</v>
      </c>
      <c r="F37" s="118">
        <f>ROUND((SUM(BI84:BI106)),  2)</f>
        <v>0</v>
      </c>
      <c r="G37" s="33"/>
      <c r="H37" s="33"/>
      <c r="I37" s="119">
        <v>0</v>
      </c>
      <c r="J37" s="118">
        <f>0</f>
        <v>0</v>
      </c>
      <c r="K37" s="33"/>
      <c r="L37" s="10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95</v>
      </c>
      <c r="D45" s="35"/>
      <c r="E45" s="35"/>
      <c r="F45" s="35"/>
      <c r="G45" s="35"/>
      <c r="H45" s="35"/>
      <c r="I45" s="35"/>
      <c r="J45" s="35"/>
      <c r="K45" s="35"/>
      <c r="L45" s="107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7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7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81" t="str">
        <f>E7</f>
        <v>VD Hradištko, odstranění nánosů pro obnovení plavby</v>
      </c>
      <c r="F48" s="282"/>
      <c r="G48" s="282"/>
      <c r="H48" s="282"/>
      <c r="I48" s="35"/>
      <c r="J48" s="35"/>
      <c r="K48" s="35"/>
      <c r="L48" s="107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89</v>
      </c>
      <c r="D49" s="35"/>
      <c r="E49" s="35"/>
      <c r="F49" s="35"/>
      <c r="G49" s="35"/>
      <c r="H49" s="35"/>
      <c r="I49" s="35"/>
      <c r="J49" s="35"/>
      <c r="K49" s="35"/>
      <c r="L49" s="107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47" t="str">
        <f>E9</f>
        <v>VON - Vedlejší a ostatní náklady</v>
      </c>
      <c r="F50" s="280"/>
      <c r="G50" s="280"/>
      <c r="H50" s="280"/>
      <c r="I50" s="35"/>
      <c r="J50" s="35"/>
      <c r="K50" s="35"/>
      <c r="L50" s="107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7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Labe</v>
      </c>
      <c r="G52" s="35"/>
      <c r="H52" s="35"/>
      <c r="I52" s="28" t="s">
        <v>23</v>
      </c>
      <c r="J52" s="59"/>
      <c r="K52" s="35"/>
      <c r="L52" s="107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7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24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32</v>
      </c>
      <c r="J54" s="31" t="str">
        <f>E21</f>
        <v>Povodí Labe, státní podnik, OIČ, Hradec Králové</v>
      </c>
      <c r="K54" s="35"/>
      <c r="L54" s="107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/>
      <c r="K55" s="35"/>
      <c r="L55" s="107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7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31" t="s">
        <v>96</v>
      </c>
      <c r="D57" s="132"/>
      <c r="E57" s="132"/>
      <c r="F57" s="132"/>
      <c r="G57" s="132"/>
      <c r="H57" s="132"/>
      <c r="I57" s="132"/>
      <c r="J57" s="133" t="s">
        <v>97</v>
      </c>
      <c r="K57" s="132"/>
      <c r="L57" s="107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7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34" t="s">
        <v>68</v>
      </c>
      <c r="D59" s="35"/>
      <c r="E59" s="35"/>
      <c r="F59" s="35"/>
      <c r="G59" s="35"/>
      <c r="H59" s="35"/>
      <c r="I59" s="35"/>
      <c r="J59" s="77">
        <f>J84</f>
        <v>0</v>
      </c>
      <c r="K59" s="35"/>
      <c r="L59" s="107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98</v>
      </c>
    </row>
    <row r="60" spans="1:47" s="9" customFormat="1" ht="24.95" customHeight="1" x14ac:dyDescent="0.2">
      <c r="B60" s="135"/>
      <c r="C60" s="136"/>
      <c r="D60" s="137" t="s">
        <v>147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4" customFormat="1" ht="19.899999999999999" customHeight="1" x14ac:dyDescent="0.2">
      <c r="B61" s="204"/>
      <c r="C61" s="205"/>
      <c r="D61" s="206" t="s">
        <v>148</v>
      </c>
      <c r="E61" s="207"/>
      <c r="F61" s="207"/>
      <c r="G61" s="207"/>
      <c r="H61" s="207"/>
      <c r="I61" s="207"/>
      <c r="J61" s="208">
        <f>J86</f>
        <v>0</v>
      </c>
      <c r="K61" s="205"/>
      <c r="L61" s="209"/>
    </row>
    <row r="62" spans="1:47" s="14" customFormat="1" ht="19.899999999999999" customHeight="1" x14ac:dyDescent="0.2">
      <c r="B62" s="204"/>
      <c r="C62" s="205"/>
      <c r="D62" s="206" t="s">
        <v>149</v>
      </c>
      <c r="E62" s="207"/>
      <c r="F62" s="207"/>
      <c r="G62" s="207"/>
      <c r="H62" s="207"/>
      <c r="I62" s="207"/>
      <c r="J62" s="208">
        <f>J92</f>
        <v>0</v>
      </c>
      <c r="K62" s="205"/>
      <c r="L62" s="209"/>
    </row>
    <row r="63" spans="1:47" s="14" customFormat="1" ht="19.899999999999999" customHeight="1" x14ac:dyDescent="0.2">
      <c r="B63" s="204"/>
      <c r="C63" s="205"/>
      <c r="D63" s="206" t="s">
        <v>150</v>
      </c>
      <c r="E63" s="207"/>
      <c r="F63" s="207"/>
      <c r="G63" s="207"/>
      <c r="H63" s="207"/>
      <c r="I63" s="207"/>
      <c r="J63" s="208">
        <f>J100</f>
        <v>0</v>
      </c>
      <c r="K63" s="205"/>
      <c r="L63" s="209"/>
    </row>
    <row r="64" spans="1:47" s="14" customFormat="1" ht="19.899999999999999" customHeight="1" x14ac:dyDescent="0.2">
      <c r="B64" s="204"/>
      <c r="C64" s="205"/>
      <c r="D64" s="206" t="s">
        <v>151</v>
      </c>
      <c r="E64" s="207"/>
      <c r="F64" s="207"/>
      <c r="G64" s="207"/>
      <c r="H64" s="207"/>
      <c r="I64" s="207"/>
      <c r="J64" s="208">
        <f>J103</f>
        <v>0</v>
      </c>
      <c r="K64" s="205"/>
      <c r="L64" s="209"/>
    </row>
    <row r="65" spans="1:31" s="2" customFormat="1" ht="21.75" customHeight="1" x14ac:dyDescent="0.2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0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 x14ac:dyDescent="0.2">
      <c r="A66" s="33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07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 x14ac:dyDescent="0.2">
      <c r="A70" s="33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7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 x14ac:dyDescent="0.2">
      <c r="A71" s="33"/>
      <c r="B71" s="34"/>
      <c r="C71" s="22" t="s">
        <v>100</v>
      </c>
      <c r="D71" s="35"/>
      <c r="E71" s="35"/>
      <c r="F71" s="35"/>
      <c r="G71" s="35"/>
      <c r="H71" s="35"/>
      <c r="I71" s="35"/>
      <c r="J71" s="35"/>
      <c r="K71" s="35"/>
      <c r="L71" s="107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 x14ac:dyDescent="0.2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07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 x14ac:dyDescent="0.2">
      <c r="A73" s="33"/>
      <c r="B73" s="34"/>
      <c r="C73" s="28" t="s">
        <v>16</v>
      </c>
      <c r="D73" s="35"/>
      <c r="E73" s="35"/>
      <c r="F73" s="35"/>
      <c r="G73" s="35"/>
      <c r="H73" s="35"/>
      <c r="I73" s="35"/>
      <c r="J73" s="35"/>
      <c r="K73" s="35"/>
      <c r="L73" s="107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 x14ac:dyDescent="0.2">
      <c r="A74" s="33"/>
      <c r="B74" s="34"/>
      <c r="C74" s="35"/>
      <c r="D74" s="35"/>
      <c r="E74" s="281" t="str">
        <f>E7</f>
        <v>VD Hradištko, odstranění nánosů pro obnovení plavby</v>
      </c>
      <c r="F74" s="282"/>
      <c r="G74" s="282"/>
      <c r="H74" s="282"/>
      <c r="I74" s="35"/>
      <c r="J74" s="35"/>
      <c r="K74" s="35"/>
      <c r="L74" s="107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89</v>
      </c>
      <c r="D75" s="35"/>
      <c r="E75" s="35"/>
      <c r="F75" s="35"/>
      <c r="G75" s="35"/>
      <c r="H75" s="35"/>
      <c r="I75" s="35"/>
      <c r="J75" s="35"/>
      <c r="K75" s="35"/>
      <c r="L75" s="107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 x14ac:dyDescent="0.2">
      <c r="A76" s="33"/>
      <c r="B76" s="34"/>
      <c r="C76" s="35"/>
      <c r="D76" s="35"/>
      <c r="E76" s="247" t="str">
        <f>E9</f>
        <v>VON - Vedlejší a ostatní náklady</v>
      </c>
      <c r="F76" s="280"/>
      <c r="G76" s="280"/>
      <c r="H76" s="280"/>
      <c r="I76" s="35"/>
      <c r="J76" s="35"/>
      <c r="K76" s="35"/>
      <c r="L76" s="10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 x14ac:dyDescent="0.2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21</v>
      </c>
      <c r="D78" s="35"/>
      <c r="E78" s="35"/>
      <c r="F78" s="26" t="str">
        <f>F12</f>
        <v>Labe</v>
      </c>
      <c r="G78" s="35"/>
      <c r="H78" s="35"/>
      <c r="I78" s="28" t="s">
        <v>23</v>
      </c>
      <c r="J78" s="59"/>
      <c r="K78" s="35"/>
      <c r="L78" s="107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7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40.15" customHeight="1" x14ac:dyDescent="0.2">
      <c r="A80" s="33"/>
      <c r="B80" s="34"/>
      <c r="C80" s="28" t="s">
        <v>24</v>
      </c>
      <c r="D80" s="35"/>
      <c r="E80" s="35"/>
      <c r="F80" s="26" t="str">
        <f>E15</f>
        <v>Povodí Labe, státní podnik, OIČ, Hradec Králové</v>
      </c>
      <c r="G80" s="35"/>
      <c r="H80" s="35"/>
      <c r="I80" s="28" t="s">
        <v>32</v>
      </c>
      <c r="J80" s="31" t="str">
        <f>E21</f>
        <v>Povodí Labe, státní podnik, OIČ, Hradec Králové</v>
      </c>
      <c r="K80" s="35"/>
      <c r="L80" s="107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 x14ac:dyDescent="0.2">
      <c r="A81" s="33"/>
      <c r="B81" s="34"/>
      <c r="C81" s="28" t="s">
        <v>30</v>
      </c>
      <c r="D81" s="35"/>
      <c r="E81" s="35"/>
      <c r="F81" s="26" t="str">
        <f>IF(E18="","",E18)</f>
        <v>Vyplň údaj</v>
      </c>
      <c r="G81" s="35"/>
      <c r="H81" s="35"/>
      <c r="I81" s="28" t="s">
        <v>34</v>
      </c>
      <c r="J81" s="31"/>
      <c r="K81" s="35"/>
      <c r="L81" s="10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 x14ac:dyDescent="0.2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0" customFormat="1" ht="29.25" customHeight="1" x14ac:dyDescent="0.2">
      <c r="A83" s="141"/>
      <c r="B83" s="142"/>
      <c r="C83" s="143" t="s">
        <v>101</v>
      </c>
      <c r="D83" s="144" t="s">
        <v>55</v>
      </c>
      <c r="E83" s="144" t="s">
        <v>52</v>
      </c>
      <c r="F83" s="144" t="s">
        <v>53</v>
      </c>
      <c r="G83" s="144" t="s">
        <v>102</v>
      </c>
      <c r="H83" s="144" t="s">
        <v>103</v>
      </c>
      <c r="I83" s="144" t="s">
        <v>104</v>
      </c>
      <c r="J83" s="144" t="s">
        <v>97</v>
      </c>
      <c r="K83" s="145" t="s">
        <v>105</v>
      </c>
      <c r="L83" s="146"/>
      <c r="M83" s="68" t="s">
        <v>19</v>
      </c>
      <c r="N83" s="69" t="s">
        <v>41</v>
      </c>
      <c r="O83" s="69" t="s">
        <v>106</v>
      </c>
      <c r="P83" s="69" t="s">
        <v>107</v>
      </c>
      <c r="Q83" s="69" t="s">
        <v>108</v>
      </c>
      <c r="R83" s="69" t="s">
        <v>109</v>
      </c>
      <c r="S83" s="69" t="s">
        <v>110</v>
      </c>
      <c r="T83" s="70" t="s">
        <v>111</v>
      </c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</row>
    <row r="84" spans="1:65" s="2" customFormat="1" ht="22.9" customHeight="1" x14ac:dyDescent="0.25">
      <c r="A84" s="33"/>
      <c r="B84" s="34"/>
      <c r="C84" s="75" t="s">
        <v>112</v>
      </c>
      <c r="D84" s="35"/>
      <c r="E84" s="35"/>
      <c r="F84" s="35"/>
      <c r="G84" s="35"/>
      <c r="H84" s="35"/>
      <c r="I84" s="35"/>
      <c r="J84" s="147">
        <f>BK84</f>
        <v>0</v>
      </c>
      <c r="K84" s="35"/>
      <c r="L84" s="38"/>
      <c r="M84" s="71"/>
      <c r="N84" s="148"/>
      <c r="O84" s="72"/>
      <c r="P84" s="149">
        <f>P85</f>
        <v>0</v>
      </c>
      <c r="Q84" s="72"/>
      <c r="R84" s="149">
        <f>R85</f>
        <v>0</v>
      </c>
      <c r="S84" s="72"/>
      <c r="T84" s="150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69</v>
      </c>
      <c r="AU84" s="16" t="s">
        <v>98</v>
      </c>
      <c r="BK84" s="151">
        <f>BK85</f>
        <v>0</v>
      </c>
    </row>
    <row r="85" spans="1:65" s="11" customFormat="1" ht="25.9" customHeight="1" x14ac:dyDescent="0.2">
      <c r="B85" s="152"/>
      <c r="C85" s="153"/>
      <c r="D85" s="154" t="s">
        <v>69</v>
      </c>
      <c r="E85" s="155" t="s">
        <v>152</v>
      </c>
      <c r="F85" s="155" t="s">
        <v>153</v>
      </c>
      <c r="G85" s="153"/>
      <c r="H85" s="153"/>
      <c r="I85" s="156"/>
      <c r="J85" s="157">
        <f>BK85</f>
        <v>0</v>
      </c>
      <c r="K85" s="153"/>
      <c r="L85" s="158"/>
      <c r="M85" s="159"/>
      <c r="N85" s="160"/>
      <c r="O85" s="160"/>
      <c r="P85" s="161">
        <f>P86+P92+P100+P103</f>
        <v>0</v>
      </c>
      <c r="Q85" s="160"/>
      <c r="R85" s="161">
        <f>R86+R92+R100+R103</f>
        <v>0</v>
      </c>
      <c r="S85" s="160"/>
      <c r="T85" s="162">
        <f>T86+T92+T100+T103</f>
        <v>0</v>
      </c>
      <c r="AR85" s="163" t="s">
        <v>119</v>
      </c>
      <c r="AT85" s="164" t="s">
        <v>69</v>
      </c>
      <c r="AU85" s="164" t="s">
        <v>70</v>
      </c>
      <c r="AY85" s="163" t="s">
        <v>114</v>
      </c>
      <c r="BK85" s="165">
        <f>BK86+BK92+BK100+BK103</f>
        <v>0</v>
      </c>
    </row>
    <row r="86" spans="1:65" s="11" customFormat="1" ht="22.9" customHeight="1" x14ac:dyDescent="0.2">
      <c r="B86" s="152"/>
      <c r="C86" s="153"/>
      <c r="D86" s="154" t="s">
        <v>69</v>
      </c>
      <c r="E86" s="210" t="s">
        <v>154</v>
      </c>
      <c r="F86" s="210" t="s">
        <v>155</v>
      </c>
      <c r="G86" s="153"/>
      <c r="H86" s="153"/>
      <c r="I86" s="156"/>
      <c r="J86" s="211">
        <f>BK86</f>
        <v>0</v>
      </c>
      <c r="K86" s="153"/>
      <c r="L86" s="158"/>
      <c r="M86" s="159"/>
      <c r="N86" s="160"/>
      <c r="O86" s="160"/>
      <c r="P86" s="161">
        <f>SUM(P87:P91)</f>
        <v>0</v>
      </c>
      <c r="Q86" s="160"/>
      <c r="R86" s="161">
        <f>SUM(R87:R91)</f>
        <v>0</v>
      </c>
      <c r="S86" s="160"/>
      <c r="T86" s="162">
        <f>SUM(T87:T91)</f>
        <v>0</v>
      </c>
      <c r="AR86" s="163" t="s">
        <v>119</v>
      </c>
      <c r="AT86" s="164" t="s">
        <v>69</v>
      </c>
      <c r="AU86" s="164" t="s">
        <v>77</v>
      </c>
      <c r="AY86" s="163" t="s">
        <v>114</v>
      </c>
      <c r="BK86" s="165">
        <f>SUM(BK87:BK91)</f>
        <v>0</v>
      </c>
    </row>
    <row r="87" spans="1:65" s="2" customFormat="1" ht="16.5" customHeight="1" x14ac:dyDescent="0.2">
      <c r="A87" s="33"/>
      <c r="B87" s="34"/>
      <c r="C87" s="166" t="s">
        <v>77</v>
      </c>
      <c r="D87" s="166" t="s">
        <v>115</v>
      </c>
      <c r="E87" s="167" t="s">
        <v>156</v>
      </c>
      <c r="F87" s="168" t="s">
        <v>157</v>
      </c>
      <c r="G87" s="169" t="s">
        <v>158</v>
      </c>
      <c r="H87" s="170">
        <v>1</v>
      </c>
      <c r="I87" s="171"/>
      <c r="J87" s="172">
        <f>ROUND(I87*H87,2)</f>
        <v>0</v>
      </c>
      <c r="K87" s="168" t="s">
        <v>19</v>
      </c>
      <c r="L87" s="38"/>
      <c r="M87" s="173" t="s">
        <v>19</v>
      </c>
      <c r="N87" s="174" t="s">
        <v>44</v>
      </c>
      <c r="O87" s="64"/>
      <c r="P87" s="175">
        <f>O87*H87</f>
        <v>0</v>
      </c>
      <c r="Q87" s="175">
        <v>0</v>
      </c>
      <c r="R87" s="175">
        <f>Q87*H87</f>
        <v>0</v>
      </c>
      <c r="S87" s="175">
        <v>0</v>
      </c>
      <c r="T87" s="17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77" t="s">
        <v>159</v>
      </c>
      <c r="AT87" s="177" t="s">
        <v>115</v>
      </c>
      <c r="AU87" s="177" t="s">
        <v>80</v>
      </c>
      <c r="AY87" s="16" t="s">
        <v>114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16" t="s">
        <v>119</v>
      </c>
      <c r="BK87" s="178">
        <f>ROUND(I87*H87,2)</f>
        <v>0</v>
      </c>
      <c r="BL87" s="16" t="s">
        <v>159</v>
      </c>
      <c r="BM87" s="177" t="s">
        <v>160</v>
      </c>
    </row>
    <row r="88" spans="1:65" s="12" customFormat="1" ht="22.5" x14ac:dyDescent="0.2">
      <c r="B88" s="179"/>
      <c r="C88" s="180"/>
      <c r="D88" s="181" t="s">
        <v>121</v>
      </c>
      <c r="E88" s="182" t="s">
        <v>19</v>
      </c>
      <c r="F88" s="183" t="s">
        <v>161</v>
      </c>
      <c r="G88" s="180"/>
      <c r="H88" s="182" t="s">
        <v>19</v>
      </c>
      <c r="I88" s="184"/>
      <c r="J88" s="180"/>
      <c r="K88" s="180"/>
      <c r="L88" s="185"/>
      <c r="M88" s="186"/>
      <c r="N88" s="187"/>
      <c r="O88" s="187"/>
      <c r="P88" s="187"/>
      <c r="Q88" s="187"/>
      <c r="R88" s="187"/>
      <c r="S88" s="187"/>
      <c r="T88" s="188"/>
      <c r="AT88" s="189" t="s">
        <v>121</v>
      </c>
      <c r="AU88" s="189" t="s">
        <v>80</v>
      </c>
      <c r="AV88" s="12" t="s">
        <v>77</v>
      </c>
      <c r="AW88" s="12" t="s">
        <v>33</v>
      </c>
      <c r="AX88" s="12" t="s">
        <v>70</v>
      </c>
      <c r="AY88" s="189" t="s">
        <v>114</v>
      </c>
    </row>
    <row r="89" spans="1:65" s="12" customFormat="1" x14ac:dyDescent="0.2">
      <c r="B89" s="179"/>
      <c r="C89" s="180"/>
      <c r="D89" s="181" t="s">
        <v>121</v>
      </c>
      <c r="E89" s="182" t="s">
        <v>19</v>
      </c>
      <c r="F89" s="183" t="s">
        <v>162</v>
      </c>
      <c r="G89" s="180"/>
      <c r="H89" s="182" t="s">
        <v>19</v>
      </c>
      <c r="I89" s="184"/>
      <c r="J89" s="180"/>
      <c r="K89" s="180"/>
      <c r="L89" s="185"/>
      <c r="M89" s="186"/>
      <c r="N89" s="187"/>
      <c r="O89" s="187"/>
      <c r="P89" s="187"/>
      <c r="Q89" s="187"/>
      <c r="R89" s="187"/>
      <c r="S89" s="187"/>
      <c r="T89" s="188"/>
      <c r="AT89" s="189" t="s">
        <v>121</v>
      </c>
      <c r="AU89" s="189" t="s">
        <v>80</v>
      </c>
      <c r="AV89" s="12" t="s">
        <v>77</v>
      </c>
      <c r="AW89" s="12" t="s">
        <v>33</v>
      </c>
      <c r="AX89" s="12" t="s">
        <v>70</v>
      </c>
      <c r="AY89" s="189" t="s">
        <v>114</v>
      </c>
    </row>
    <row r="90" spans="1:65" s="12" customFormat="1" x14ac:dyDescent="0.2">
      <c r="B90" s="179"/>
      <c r="C90" s="180"/>
      <c r="D90" s="181" t="s">
        <v>121</v>
      </c>
      <c r="E90" s="182" t="s">
        <v>19</v>
      </c>
      <c r="F90" s="183" t="s">
        <v>163</v>
      </c>
      <c r="G90" s="180"/>
      <c r="H90" s="182" t="s">
        <v>19</v>
      </c>
      <c r="I90" s="184"/>
      <c r="J90" s="180"/>
      <c r="K90" s="180"/>
      <c r="L90" s="185"/>
      <c r="M90" s="186"/>
      <c r="N90" s="187"/>
      <c r="O90" s="187"/>
      <c r="P90" s="187"/>
      <c r="Q90" s="187"/>
      <c r="R90" s="187"/>
      <c r="S90" s="187"/>
      <c r="T90" s="188"/>
      <c r="AT90" s="189" t="s">
        <v>121</v>
      </c>
      <c r="AU90" s="189" t="s">
        <v>80</v>
      </c>
      <c r="AV90" s="12" t="s">
        <v>77</v>
      </c>
      <c r="AW90" s="12" t="s">
        <v>33</v>
      </c>
      <c r="AX90" s="12" t="s">
        <v>70</v>
      </c>
      <c r="AY90" s="189" t="s">
        <v>114</v>
      </c>
    </row>
    <row r="91" spans="1:65" s="13" customFormat="1" x14ac:dyDescent="0.2">
      <c r="B91" s="190"/>
      <c r="C91" s="191"/>
      <c r="D91" s="181" t="s">
        <v>121</v>
      </c>
      <c r="E91" s="192" t="s">
        <v>19</v>
      </c>
      <c r="F91" s="193" t="s">
        <v>77</v>
      </c>
      <c r="G91" s="191"/>
      <c r="H91" s="194">
        <v>1</v>
      </c>
      <c r="I91" s="195"/>
      <c r="J91" s="191"/>
      <c r="K91" s="191"/>
      <c r="L91" s="196"/>
      <c r="M91" s="197"/>
      <c r="N91" s="198"/>
      <c r="O91" s="198"/>
      <c r="P91" s="198"/>
      <c r="Q91" s="198"/>
      <c r="R91" s="198"/>
      <c r="S91" s="198"/>
      <c r="T91" s="199"/>
      <c r="AT91" s="200" t="s">
        <v>121</v>
      </c>
      <c r="AU91" s="200" t="s">
        <v>80</v>
      </c>
      <c r="AV91" s="13" t="s">
        <v>80</v>
      </c>
      <c r="AW91" s="13" t="s">
        <v>33</v>
      </c>
      <c r="AX91" s="13" t="s">
        <v>77</v>
      </c>
      <c r="AY91" s="200" t="s">
        <v>114</v>
      </c>
    </row>
    <row r="92" spans="1:65" s="11" customFormat="1" ht="22.9" customHeight="1" x14ac:dyDescent="0.2">
      <c r="B92" s="152"/>
      <c r="C92" s="153"/>
      <c r="D92" s="154" t="s">
        <v>69</v>
      </c>
      <c r="E92" s="210" t="s">
        <v>164</v>
      </c>
      <c r="F92" s="210" t="s">
        <v>165</v>
      </c>
      <c r="G92" s="153"/>
      <c r="H92" s="153"/>
      <c r="I92" s="156"/>
      <c r="J92" s="211">
        <f>BK92</f>
        <v>0</v>
      </c>
      <c r="K92" s="153"/>
      <c r="L92" s="158"/>
      <c r="M92" s="159"/>
      <c r="N92" s="160"/>
      <c r="O92" s="160"/>
      <c r="P92" s="161">
        <f>SUM(P93:P99)</f>
        <v>0</v>
      </c>
      <c r="Q92" s="160"/>
      <c r="R92" s="161">
        <f>SUM(R93:R99)</f>
        <v>0</v>
      </c>
      <c r="S92" s="160"/>
      <c r="T92" s="162">
        <f>SUM(T93:T99)</f>
        <v>0</v>
      </c>
      <c r="AR92" s="163" t="s">
        <v>119</v>
      </c>
      <c r="AT92" s="164" t="s">
        <v>69</v>
      </c>
      <c r="AU92" s="164" t="s">
        <v>77</v>
      </c>
      <c r="AY92" s="163" t="s">
        <v>114</v>
      </c>
      <c r="BK92" s="165">
        <f>SUM(BK93:BK99)</f>
        <v>0</v>
      </c>
    </row>
    <row r="93" spans="1:65" s="2" customFormat="1" ht="24.2" customHeight="1" x14ac:dyDescent="0.2">
      <c r="A93" s="33"/>
      <c r="B93" s="34"/>
      <c r="C93" s="166" t="s">
        <v>80</v>
      </c>
      <c r="D93" s="166" t="s">
        <v>115</v>
      </c>
      <c r="E93" s="167" t="s">
        <v>166</v>
      </c>
      <c r="F93" s="168" t="s">
        <v>167</v>
      </c>
      <c r="G93" s="169" t="s">
        <v>168</v>
      </c>
      <c r="H93" s="170">
        <v>1</v>
      </c>
      <c r="I93" s="171"/>
      <c r="J93" s="172">
        <f>ROUND(I93*H93,2)</f>
        <v>0</v>
      </c>
      <c r="K93" s="168" t="s">
        <v>19</v>
      </c>
      <c r="L93" s="38"/>
      <c r="M93" s="173" t="s">
        <v>19</v>
      </c>
      <c r="N93" s="174" t="s">
        <v>44</v>
      </c>
      <c r="O93" s="64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159</v>
      </c>
      <c r="AT93" s="177" t="s">
        <v>115</v>
      </c>
      <c r="AU93" s="177" t="s">
        <v>80</v>
      </c>
      <c r="AY93" s="16" t="s">
        <v>114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119</v>
      </c>
      <c r="BK93" s="178">
        <f>ROUND(I93*H93,2)</f>
        <v>0</v>
      </c>
      <c r="BL93" s="16" t="s">
        <v>159</v>
      </c>
      <c r="BM93" s="177" t="s">
        <v>169</v>
      </c>
    </row>
    <row r="94" spans="1:65" s="13" customFormat="1" x14ac:dyDescent="0.2">
      <c r="B94" s="190"/>
      <c r="C94" s="191"/>
      <c r="D94" s="181" t="s">
        <v>121</v>
      </c>
      <c r="E94" s="192" t="s">
        <v>19</v>
      </c>
      <c r="F94" s="193" t="s">
        <v>77</v>
      </c>
      <c r="G94" s="191"/>
      <c r="H94" s="194">
        <v>1</v>
      </c>
      <c r="I94" s="195"/>
      <c r="J94" s="191"/>
      <c r="K94" s="191"/>
      <c r="L94" s="196"/>
      <c r="M94" s="197"/>
      <c r="N94" s="198"/>
      <c r="O94" s="198"/>
      <c r="P94" s="198"/>
      <c r="Q94" s="198"/>
      <c r="R94" s="198"/>
      <c r="S94" s="198"/>
      <c r="T94" s="199"/>
      <c r="AT94" s="200" t="s">
        <v>121</v>
      </c>
      <c r="AU94" s="200" t="s">
        <v>80</v>
      </c>
      <c r="AV94" s="13" t="s">
        <v>80</v>
      </c>
      <c r="AW94" s="13" t="s">
        <v>33</v>
      </c>
      <c r="AX94" s="13" t="s">
        <v>77</v>
      </c>
      <c r="AY94" s="200" t="s">
        <v>114</v>
      </c>
    </row>
    <row r="95" spans="1:65" s="2" customFormat="1" ht="24.2" customHeight="1" x14ac:dyDescent="0.2">
      <c r="A95" s="33"/>
      <c r="B95" s="34"/>
      <c r="C95" s="166" t="s">
        <v>127</v>
      </c>
      <c r="D95" s="166" t="s">
        <v>115</v>
      </c>
      <c r="E95" s="167" t="s">
        <v>170</v>
      </c>
      <c r="F95" s="168" t="s">
        <v>171</v>
      </c>
      <c r="G95" s="169" t="s">
        <v>168</v>
      </c>
      <c r="H95" s="170">
        <v>1</v>
      </c>
      <c r="I95" s="171"/>
      <c r="J95" s="172">
        <f>ROUND(I95*H95,2)</f>
        <v>0</v>
      </c>
      <c r="K95" s="168" t="s">
        <v>19</v>
      </c>
      <c r="L95" s="38"/>
      <c r="M95" s="173" t="s">
        <v>19</v>
      </c>
      <c r="N95" s="174" t="s">
        <v>44</v>
      </c>
      <c r="O95" s="64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7" t="s">
        <v>159</v>
      </c>
      <c r="AT95" s="177" t="s">
        <v>115</v>
      </c>
      <c r="AU95" s="177" t="s">
        <v>80</v>
      </c>
      <c r="AY95" s="16" t="s">
        <v>114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6" t="s">
        <v>119</v>
      </c>
      <c r="BK95" s="178">
        <f>ROUND(I95*H95,2)</f>
        <v>0</v>
      </c>
      <c r="BL95" s="16" t="s">
        <v>159</v>
      </c>
      <c r="BM95" s="177" t="s">
        <v>172</v>
      </c>
    </row>
    <row r="96" spans="1:65" s="13" customFormat="1" x14ac:dyDescent="0.2">
      <c r="B96" s="190"/>
      <c r="C96" s="191"/>
      <c r="D96" s="181" t="s">
        <v>121</v>
      </c>
      <c r="E96" s="192" t="s">
        <v>19</v>
      </c>
      <c r="F96" s="193" t="s">
        <v>77</v>
      </c>
      <c r="G96" s="191"/>
      <c r="H96" s="194">
        <v>1</v>
      </c>
      <c r="I96" s="195"/>
      <c r="J96" s="191"/>
      <c r="K96" s="191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121</v>
      </c>
      <c r="AU96" s="200" t="s">
        <v>80</v>
      </c>
      <c r="AV96" s="13" t="s">
        <v>80</v>
      </c>
      <c r="AW96" s="13" t="s">
        <v>33</v>
      </c>
      <c r="AX96" s="13" t="s">
        <v>77</v>
      </c>
      <c r="AY96" s="200" t="s">
        <v>114</v>
      </c>
    </row>
    <row r="97" spans="1:65" s="2" customFormat="1" ht="16.5" customHeight="1" x14ac:dyDescent="0.2">
      <c r="A97" s="33"/>
      <c r="B97" s="34"/>
      <c r="C97" s="166" t="s">
        <v>119</v>
      </c>
      <c r="D97" s="166" t="s">
        <v>115</v>
      </c>
      <c r="E97" s="167" t="s">
        <v>173</v>
      </c>
      <c r="F97" s="168" t="s">
        <v>174</v>
      </c>
      <c r="G97" s="169" t="s">
        <v>158</v>
      </c>
      <c r="H97" s="170">
        <v>1</v>
      </c>
      <c r="I97" s="171"/>
      <c r="J97" s="172">
        <f>ROUND(I97*H97,2)</f>
        <v>0</v>
      </c>
      <c r="K97" s="168" t="s">
        <v>19</v>
      </c>
      <c r="L97" s="38"/>
      <c r="M97" s="173" t="s">
        <v>19</v>
      </c>
      <c r="N97" s="174" t="s">
        <v>44</v>
      </c>
      <c r="O97" s="64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159</v>
      </c>
      <c r="AT97" s="177" t="s">
        <v>115</v>
      </c>
      <c r="AU97" s="177" t="s">
        <v>80</v>
      </c>
      <c r="AY97" s="16" t="s">
        <v>114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119</v>
      </c>
      <c r="BK97" s="178">
        <f>ROUND(I97*H97,2)</f>
        <v>0</v>
      </c>
      <c r="BL97" s="16" t="s">
        <v>159</v>
      </c>
      <c r="BM97" s="177" t="s">
        <v>175</v>
      </c>
    </row>
    <row r="98" spans="1:65" s="12" customFormat="1" x14ac:dyDescent="0.2">
      <c r="B98" s="179"/>
      <c r="C98" s="180"/>
      <c r="D98" s="181" t="s">
        <v>121</v>
      </c>
      <c r="E98" s="182" t="s">
        <v>19</v>
      </c>
      <c r="F98" s="183" t="s">
        <v>198</v>
      </c>
      <c r="G98" s="180"/>
      <c r="H98" s="182" t="s">
        <v>19</v>
      </c>
      <c r="I98" s="184"/>
      <c r="J98" s="180"/>
      <c r="K98" s="180"/>
      <c r="L98" s="185"/>
      <c r="M98" s="186"/>
      <c r="N98" s="187"/>
      <c r="O98" s="187"/>
      <c r="P98" s="187"/>
      <c r="Q98" s="187"/>
      <c r="R98" s="187"/>
      <c r="S98" s="187"/>
      <c r="T98" s="188"/>
      <c r="AT98" s="189" t="s">
        <v>121</v>
      </c>
      <c r="AU98" s="189" t="s">
        <v>80</v>
      </c>
      <c r="AV98" s="12" t="s">
        <v>77</v>
      </c>
      <c r="AW98" s="12" t="s">
        <v>33</v>
      </c>
      <c r="AX98" s="12" t="s">
        <v>70</v>
      </c>
      <c r="AY98" s="189" t="s">
        <v>114</v>
      </c>
    </row>
    <row r="99" spans="1:65" s="13" customFormat="1" x14ac:dyDescent="0.2">
      <c r="B99" s="190"/>
      <c r="C99" s="191"/>
      <c r="D99" s="181" t="s">
        <v>121</v>
      </c>
      <c r="E99" s="192" t="s">
        <v>19</v>
      </c>
      <c r="F99" s="193" t="s">
        <v>77</v>
      </c>
      <c r="G99" s="191"/>
      <c r="H99" s="194">
        <v>1</v>
      </c>
      <c r="I99" s="195"/>
      <c r="J99" s="191"/>
      <c r="K99" s="191"/>
      <c r="L99" s="196"/>
      <c r="M99" s="197"/>
      <c r="N99" s="198"/>
      <c r="O99" s="198"/>
      <c r="P99" s="198"/>
      <c r="Q99" s="198"/>
      <c r="R99" s="198"/>
      <c r="S99" s="198"/>
      <c r="T99" s="199"/>
      <c r="AT99" s="200" t="s">
        <v>121</v>
      </c>
      <c r="AU99" s="200" t="s">
        <v>80</v>
      </c>
      <c r="AV99" s="13" t="s">
        <v>80</v>
      </c>
      <c r="AW99" s="13" t="s">
        <v>33</v>
      </c>
      <c r="AX99" s="13" t="s">
        <v>77</v>
      </c>
      <c r="AY99" s="200" t="s">
        <v>114</v>
      </c>
    </row>
    <row r="100" spans="1:65" s="11" customFormat="1" ht="22.9" customHeight="1" x14ac:dyDescent="0.2">
      <c r="B100" s="152"/>
      <c r="C100" s="153"/>
      <c r="D100" s="154" t="s">
        <v>69</v>
      </c>
      <c r="E100" s="210" t="s">
        <v>176</v>
      </c>
      <c r="F100" s="210" t="s">
        <v>177</v>
      </c>
      <c r="G100" s="153"/>
      <c r="H100" s="153"/>
      <c r="I100" s="156"/>
      <c r="J100" s="211">
        <f>BK100</f>
        <v>0</v>
      </c>
      <c r="K100" s="153"/>
      <c r="L100" s="158"/>
      <c r="M100" s="159"/>
      <c r="N100" s="160"/>
      <c r="O100" s="160"/>
      <c r="P100" s="161">
        <f>SUM(P101:P102)</f>
        <v>0</v>
      </c>
      <c r="Q100" s="160"/>
      <c r="R100" s="161">
        <f>SUM(R101:R102)</f>
        <v>0</v>
      </c>
      <c r="S100" s="160"/>
      <c r="T100" s="162">
        <f>SUM(T101:T102)</f>
        <v>0</v>
      </c>
      <c r="AR100" s="163" t="s">
        <v>119</v>
      </c>
      <c r="AT100" s="164" t="s">
        <v>69</v>
      </c>
      <c r="AU100" s="164" t="s">
        <v>77</v>
      </c>
      <c r="AY100" s="163" t="s">
        <v>114</v>
      </c>
      <c r="BK100" s="165">
        <f>SUM(BK101:BK102)</f>
        <v>0</v>
      </c>
    </row>
    <row r="101" spans="1:65" s="2" customFormat="1" ht="16.5" customHeight="1" x14ac:dyDescent="0.2">
      <c r="A101" s="33"/>
      <c r="B101" s="34"/>
      <c r="C101" s="166" t="s">
        <v>178</v>
      </c>
      <c r="D101" s="166" t="s">
        <v>115</v>
      </c>
      <c r="E101" s="167" t="s">
        <v>179</v>
      </c>
      <c r="F101" s="168" t="s">
        <v>180</v>
      </c>
      <c r="G101" s="169" t="s">
        <v>158</v>
      </c>
      <c r="H101" s="170">
        <v>1</v>
      </c>
      <c r="I101" s="171"/>
      <c r="J101" s="172">
        <f>ROUND(I101*H101,2)</f>
        <v>0</v>
      </c>
      <c r="K101" s="168" t="s">
        <v>19</v>
      </c>
      <c r="L101" s="38"/>
      <c r="M101" s="173" t="s">
        <v>19</v>
      </c>
      <c r="N101" s="174" t="s">
        <v>44</v>
      </c>
      <c r="O101" s="64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181</v>
      </c>
      <c r="AT101" s="177" t="s">
        <v>115</v>
      </c>
      <c r="AU101" s="177" t="s">
        <v>80</v>
      </c>
      <c r="AY101" s="16" t="s">
        <v>114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119</v>
      </c>
      <c r="BK101" s="178">
        <f>ROUND(I101*H101,2)</f>
        <v>0</v>
      </c>
      <c r="BL101" s="16" t="s">
        <v>181</v>
      </c>
      <c r="BM101" s="177" t="s">
        <v>182</v>
      </c>
    </row>
    <row r="102" spans="1:65" s="13" customFormat="1" x14ac:dyDescent="0.2">
      <c r="B102" s="190"/>
      <c r="C102" s="191"/>
      <c r="D102" s="181" t="s">
        <v>121</v>
      </c>
      <c r="E102" s="192" t="s">
        <v>19</v>
      </c>
      <c r="F102" s="193" t="s">
        <v>77</v>
      </c>
      <c r="G102" s="191"/>
      <c r="H102" s="194">
        <v>1</v>
      </c>
      <c r="I102" s="195"/>
      <c r="J102" s="191"/>
      <c r="K102" s="191"/>
      <c r="L102" s="196"/>
      <c r="M102" s="197"/>
      <c r="N102" s="198"/>
      <c r="O102" s="198"/>
      <c r="P102" s="198"/>
      <c r="Q102" s="198"/>
      <c r="R102" s="198"/>
      <c r="S102" s="198"/>
      <c r="T102" s="199"/>
      <c r="AT102" s="200" t="s">
        <v>121</v>
      </c>
      <c r="AU102" s="200" t="s">
        <v>80</v>
      </c>
      <c r="AV102" s="13" t="s">
        <v>80</v>
      </c>
      <c r="AW102" s="13" t="s">
        <v>33</v>
      </c>
      <c r="AX102" s="13" t="s">
        <v>77</v>
      </c>
      <c r="AY102" s="200" t="s">
        <v>114</v>
      </c>
    </row>
    <row r="103" spans="1:65" s="11" customFormat="1" ht="22.9" customHeight="1" x14ac:dyDescent="0.2">
      <c r="B103" s="152"/>
      <c r="C103" s="153"/>
      <c r="D103" s="154" t="s">
        <v>69</v>
      </c>
      <c r="E103" s="210" t="s">
        <v>183</v>
      </c>
      <c r="F103" s="210" t="s">
        <v>184</v>
      </c>
      <c r="G103" s="153"/>
      <c r="H103" s="153"/>
      <c r="I103" s="156"/>
      <c r="J103" s="211">
        <f>BK103</f>
        <v>0</v>
      </c>
      <c r="K103" s="153"/>
      <c r="L103" s="158"/>
      <c r="M103" s="159"/>
      <c r="N103" s="160"/>
      <c r="O103" s="160"/>
      <c r="P103" s="161">
        <f>SUM(P104:P106)</f>
        <v>0</v>
      </c>
      <c r="Q103" s="160"/>
      <c r="R103" s="161">
        <f>SUM(R104:R106)</f>
        <v>0</v>
      </c>
      <c r="S103" s="160"/>
      <c r="T103" s="162">
        <f>SUM(T104:T106)</f>
        <v>0</v>
      </c>
      <c r="AR103" s="163" t="s">
        <v>119</v>
      </c>
      <c r="AT103" s="164" t="s">
        <v>69</v>
      </c>
      <c r="AU103" s="164" t="s">
        <v>77</v>
      </c>
      <c r="AY103" s="163" t="s">
        <v>114</v>
      </c>
      <c r="BK103" s="165">
        <f>SUM(BK104:BK106)</f>
        <v>0</v>
      </c>
    </row>
    <row r="104" spans="1:65" s="2" customFormat="1" ht="16.5" customHeight="1" x14ac:dyDescent="0.2">
      <c r="A104" s="33"/>
      <c r="B104" s="34"/>
      <c r="C104" s="166" t="s">
        <v>185</v>
      </c>
      <c r="D104" s="166" t="s">
        <v>115</v>
      </c>
      <c r="E104" s="167" t="s">
        <v>186</v>
      </c>
      <c r="F104" s="168" t="s">
        <v>187</v>
      </c>
      <c r="G104" s="169" t="s">
        <v>158</v>
      </c>
      <c r="H104" s="170">
        <v>1</v>
      </c>
      <c r="I104" s="171"/>
      <c r="J104" s="172">
        <f>ROUND(I104*H104,2)</f>
        <v>0</v>
      </c>
      <c r="K104" s="168" t="s">
        <v>19</v>
      </c>
      <c r="L104" s="38"/>
      <c r="M104" s="173" t="s">
        <v>19</v>
      </c>
      <c r="N104" s="174" t="s">
        <v>44</v>
      </c>
      <c r="O104" s="64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181</v>
      </c>
      <c r="AT104" s="177" t="s">
        <v>115</v>
      </c>
      <c r="AU104" s="177" t="s">
        <v>80</v>
      </c>
      <c r="AY104" s="16" t="s">
        <v>114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119</v>
      </c>
      <c r="BK104" s="178">
        <f>ROUND(I104*H104,2)</f>
        <v>0</v>
      </c>
      <c r="BL104" s="16" t="s">
        <v>181</v>
      </c>
      <c r="BM104" s="177" t="s">
        <v>188</v>
      </c>
    </row>
    <row r="105" spans="1:65" s="12" customFormat="1" x14ac:dyDescent="0.2">
      <c r="B105" s="179"/>
      <c r="C105" s="180"/>
      <c r="D105" s="181" t="s">
        <v>121</v>
      </c>
      <c r="E105" s="182" t="s">
        <v>19</v>
      </c>
      <c r="F105" s="183" t="s">
        <v>189</v>
      </c>
      <c r="G105" s="180"/>
      <c r="H105" s="182" t="s">
        <v>19</v>
      </c>
      <c r="I105" s="184"/>
      <c r="J105" s="180"/>
      <c r="K105" s="180"/>
      <c r="L105" s="185"/>
      <c r="M105" s="186"/>
      <c r="N105" s="187"/>
      <c r="O105" s="187"/>
      <c r="P105" s="187"/>
      <c r="Q105" s="187"/>
      <c r="R105" s="187"/>
      <c r="S105" s="187"/>
      <c r="T105" s="188"/>
      <c r="AT105" s="189" t="s">
        <v>121</v>
      </c>
      <c r="AU105" s="189" t="s">
        <v>80</v>
      </c>
      <c r="AV105" s="12" t="s">
        <v>77</v>
      </c>
      <c r="AW105" s="12" t="s">
        <v>33</v>
      </c>
      <c r="AX105" s="12" t="s">
        <v>70</v>
      </c>
      <c r="AY105" s="189" t="s">
        <v>114</v>
      </c>
    </row>
    <row r="106" spans="1:65" s="13" customFormat="1" x14ac:dyDescent="0.2">
      <c r="B106" s="190"/>
      <c r="C106" s="191"/>
      <c r="D106" s="181" t="s">
        <v>121</v>
      </c>
      <c r="E106" s="192" t="s">
        <v>19</v>
      </c>
      <c r="F106" s="193" t="s">
        <v>77</v>
      </c>
      <c r="G106" s="191"/>
      <c r="H106" s="194">
        <v>1</v>
      </c>
      <c r="I106" s="195"/>
      <c r="J106" s="191"/>
      <c r="K106" s="191"/>
      <c r="L106" s="196"/>
      <c r="M106" s="201"/>
      <c r="N106" s="202"/>
      <c r="O106" s="202"/>
      <c r="P106" s="202"/>
      <c r="Q106" s="202"/>
      <c r="R106" s="202"/>
      <c r="S106" s="202"/>
      <c r="T106" s="203"/>
      <c r="AT106" s="200" t="s">
        <v>121</v>
      </c>
      <c r="AU106" s="200" t="s">
        <v>80</v>
      </c>
      <c r="AV106" s="13" t="s">
        <v>80</v>
      </c>
      <c r="AW106" s="13" t="s">
        <v>33</v>
      </c>
      <c r="AX106" s="13" t="s">
        <v>77</v>
      </c>
      <c r="AY106" s="200" t="s">
        <v>114</v>
      </c>
    </row>
    <row r="107" spans="1:65" s="2" customFormat="1" ht="6.95" customHeight="1" x14ac:dyDescent="0.2">
      <c r="A107" s="33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8"/>
      <c r="M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</sheetData>
  <autoFilter ref="C83:K10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VD Hradištko - DPK</vt:lpstr>
      <vt:lpstr>SO 02 - VD Hradištko - HPK</vt:lpstr>
      <vt:lpstr>VON - Vedlejší a ostatní ...</vt:lpstr>
      <vt:lpstr>'Rekapitulace stavby'!Názvy_tisku</vt:lpstr>
      <vt:lpstr>'SO 01 - VD Hradištko - DPK'!Názvy_tisku</vt:lpstr>
      <vt:lpstr>'SO 02 - VD Hradištko - HPK'!Názvy_tisku</vt:lpstr>
      <vt:lpstr>'VON - Vedlejší a ostatní ...'!Názvy_tisku</vt:lpstr>
      <vt:lpstr>'Rekapitulace stavby'!Oblast_tisku</vt:lpstr>
      <vt:lpstr>'SO 01 - VD Hradištko - DPK'!Oblast_tisku</vt:lpstr>
      <vt:lpstr>'SO 02 - VD Hradištko - HPK'!Oblast_tisku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Adamíra</dc:creator>
  <cp:lastModifiedBy>Marcel Chmelík</cp:lastModifiedBy>
  <dcterms:created xsi:type="dcterms:W3CDTF">2024-11-01T11:44:04Z</dcterms:created>
  <dcterms:modified xsi:type="dcterms:W3CDTF">2025-01-21T10:21:30Z</dcterms:modified>
</cp:coreProperties>
</file>